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/>
  <mc:AlternateContent xmlns:mc="http://schemas.openxmlformats.org/markup-compatibility/2006">
    <mc:Choice Requires="x15">
      <x15ac:absPath xmlns:x15ac="http://schemas.microsoft.com/office/spreadsheetml/2010/11/ac" url="D:\39-22 US program studiów na kierunku Filologia I stopień\"/>
    </mc:Choice>
  </mc:AlternateContent>
  <xr:revisionPtr revIDLastSave="0" documentId="13_ncr:1_{CC944D46-0110-4B0E-AA11-81E7628DD22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JAP_naucz ST" sheetId="8" r:id="rId1"/>
    <sheet name="JAP_tr ST" sheetId="9" r:id="rId2"/>
  </sheets>
  <definedNames>
    <definedName name="_xlnm.Print_Area" localSheetId="0">'JAP_naucz ST'!$A$1:$AG$69</definedName>
    <definedName name="_xlnm.Print_Area" localSheetId="1">'JAP_tr ST'!$A$1:$AG$63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G52" i="9" l="1"/>
  <c r="AF52" i="9"/>
  <c r="AE52" i="9"/>
  <c r="AD52" i="9"/>
  <c r="AG48" i="9"/>
  <c r="AG61" i="9" s="1"/>
  <c r="AF48" i="9"/>
  <c r="AE48" i="9"/>
  <c r="AD48" i="9"/>
  <c r="AG42" i="9"/>
  <c r="AF42" i="9"/>
  <c r="AE42" i="9"/>
  <c r="AD42" i="9"/>
  <c r="AG35" i="9"/>
  <c r="AF35" i="9"/>
  <c r="AE35" i="9"/>
  <c r="AD35" i="9"/>
  <c r="AG26" i="9"/>
  <c r="AF26" i="9"/>
  <c r="AE26" i="9"/>
  <c r="AD26" i="9"/>
  <c r="AG16" i="9"/>
  <c r="AF16" i="9"/>
  <c r="AE16" i="9"/>
  <c r="AD16" i="9"/>
  <c r="AG67" i="8"/>
  <c r="AG68" i="8"/>
  <c r="AG62" i="9"/>
  <c r="AB61" i="9" l="1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AG60" i="9"/>
  <c r="AG59" i="9" s="1"/>
  <c r="AF59" i="9"/>
  <c r="AE59" i="9"/>
  <c r="AD59" i="9"/>
  <c r="AC59" i="9"/>
  <c r="AG58" i="9"/>
  <c r="AF58" i="9"/>
  <c r="AE58" i="9"/>
  <c r="AD58" i="9"/>
  <c r="AG57" i="9"/>
  <c r="AF57" i="9"/>
  <c r="AE57" i="9"/>
  <c r="AD57" i="9"/>
  <c r="AG56" i="9"/>
  <c r="AF56" i="9"/>
  <c r="AE56" i="9"/>
  <c r="AD56" i="9"/>
  <c r="AG55" i="9"/>
  <c r="AF55" i="9"/>
  <c r="AE55" i="9"/>
  <c r="AD55" i="9"/>
  <c r="AG54" i="9"/>
  <c r="AF54" i="9"/>
  <c r="AE54" i="9"/>
  <c r="AD54" i="9"/>
  <c r="AG53" i="9"/>
  <c r="AF53" i="9"/>
  <c r="AE53" i="9"/>
  <c r="AD53" i="9"/>
  <c r="AG51" i="9"/>
  <c r="AF51" i="9"/>
  <c r="AE51" i="9"/>
  <c r="AD51" i="9"/>
  <c r="AG50" i="9"/>
  <c r="AF50" i="9"/>
  <c r="AE50" i="9"/>
  <c r="AD50" i="9"/>
  <c r="AG49" i="9"/>
  <c r="AF49" i="9"/>
  <c r="AE49" i="9"/>
  <c r="AD49" i="9"/>
  <c r="AG47" i="9"/>
  <c r="AF47" i="9"/>
  <c r="AE47" i="9"/>
  <c r="AD47" i="9"/>
  <c r="AG46" i="9"/>
  <c r="AF46" i="9"/>
  <c r="AE46" i="9"/>
  <c r="AD46" i="9"/>
  <c r="AG45" i="9"/>
  <c r="AF45" i="9"/>
  <c r="AE45" i="9"/>
  <c r="AD45" i="9"/>
  <c r="AG44" i="9"/>
  <c r="AF44" i="9"/>
  <c r="AE44" i="9"/>
  <c r="AD44" i="9"/>
  <c r="AG43" i="9"/>
  <c r="AF43" i="9"/>
  <c r="AE43" i="9"/>
  <c r="AD43" i="9"/>
  <c r="AG41" i="9"/>
  <c r="AF41" i="9"/>
  <c r="AE41" i="9"/>
  <c r="AD41" i="9"/>
  <c r="AG40" i="9"/>
  <c r="AF40" i="9"/>
  <c r="AE40" i="9"/>
  <c r="AD40" i="9"/>
  <c r="AG39" i="9"/>
  <c r="AF39" i="9"/>
  <c r="AE39" i="9"/>
  <c r="AD39" i="9"/>
  <c r="AG38" i="9"/>
  <c r="AF38" i="9"/>
  <c r="AE38" i="9"/>
  <c r="AD38" i="9"/>
  <c r="AG37" i="9"/>
  <c r="AF37" i="9"/>
  <c r="AE37" i="9"/>
  <c r="AD37" i="9"/>
  <c r="AG36" i="9"/>
  <c r="AF36" i="9"/>
  <c r="AE36" i="9"/>
  <c r="AD36" i="9"/>
  <c r="AG34" i="9"/>
  <c r="AF34" i="9"/>
  <c r="AE34" i="9"/>
  <c r="AD34" i="9"/>
  <c r="AG33" i="9"/>
  <c r="AF33" i="9"/>
  <c r="AE33" i="9"/>
  <c r="AD33" i="9"/>
  <c r="AG32" i="9"/>
  <c r="AF32" i="9"/>
  <c r="AE32" i="9"/>
  <c r="AD32" i="9"/>
  <c r="AG31" i="9"/>
  <c r="AF31" i="9"/>
  <c r="AE31" i="9"/>
  <c r="AD31" i="9"/>
  <c r="AG30" i="9"/>
  <c r="AF30" i="9"/>
  <c r="AE30" i="9"/>
  <c r="AD30" i="9"/>
  <c r="AG29" i="9"/>
  <c r="AF29" i="9"/>
  <c r="AE29" i="9"/>
  <c r="AD29" i="9"/>
  <c r="AG28" i="9"/>
  <c r="AF28" i="9"/>
  <c r="AE28" i="9"/>
  <c r="AD28" i="9"/>
  <c r="AG27" i="9"/>
  <c r="AF27" i="9"/>
  <c r="AE27" i="9"/>
  <c r="AD27" i="9"/>
  <c r="AG25" i="9"/>
  <c r="AF25" i="9"/>
  <c r="AC25" i="9" s="1"/>
  <c r="AE25" i="9"/>
  <c r="AD25" i="9"/>
  <c r="AG24" i="9"/>
  <c r="AF24" i="9"/>
  <c r="AE24" i="9"/>
  <c r="AD24" i="9"/>
  <c r="AG23" i="9"/>
  <c r="AF23" i="9"/>
  <c r="AE23" i="9"/>
  <c r="AD23" i="9"/>
  <c r="AG22" i="9"/>
  <c r="AF22" i="9"/>
  <c r="AE22" i="9"/>
  <c r="AD22" i="9"/>
  <c r="AG21" i="9"/>
  <c r="AF21" i="9"/>
  <c r="AE21" i="9"/>
  <c r="AD21" i="9"/>
  <c r="AG20" i="9"/>
  <c r="AF20" i="9"/>
  <c r="AE20" i="9"/>
  <c r="AD20" i="9"/>
  <c r="AG19" i="9"/>
  <c r="AF19" i="9"/>
  <c r="AE19" i="9"/>
  <c r="AD19" i="9"/>
  <c r="AG18" i="9"/>
  <c r="AF18" i="9"/>
  <c r="AE18" i="9"/>
  <c r="AD18" i="9"/>
  <c r="AG17" i="9"/>
  <c r="AF17" i="9"/>
  <c r="AE17" i="9"/>
  <c r="AD17" i="9"/>
  <c r="AB67" i="8"/>
  <c r="AA67" i="8"/>
  <c r="Z67" i="8"/>
  <c r="Y67" i="8"/>
  <c r="X67" i="8"/>
  <c r="AB69" i="8" s="1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AG66" i="8"/>
  <c r="AG65" i="8" s="1"/>
  <c r="AF65" i="8"/>
  <c r="AE65" i="8"/>
  <c r="AD65" i="8"/>
  <c r="AG64" i="8"/>
  <c r="AF64" i="8"/>
  <c r="AE64" i="8"/>
  <c r="AD64" i="8"/>
  <c r="AG63" i="8"/>
  <c r="AF63" i="8"/>
  <c r="AE63" i="8"/>
  <c r="AD63" i="8"/>
  <c r="AG62" i="8"/>
  <c r="AG61" i="8" s="1"/>
  <c r="AF62" i="8"/>
  <c r="AF61" i="8" s="1"/>
  <c r="AE62" i="8"/>
  <c r="AE61" i="8" s="1"/>
  <c r="AD62" i="8"/>
  <c r="AG59" i="8"/>
  <c r="AF59" i="8"/>
  <c r="AE59" i="8"/>
  <c r="AD59" i="8"/>
  <c r="AG58" i="8"/>
  <c r="AF58" i="8"/>
  <c r="AE58" i="8"/>
  <c r="AD58" i="8"/>
  <c r="AG57" i="8"/>
  <c r="AF57" i="8"/>
  <c r="AE57" i="8"/>
  <c r="AD57" i="8"/>
  <c r="AG56" i="8"/>
  <c r="AF56" i="8"/>
  <c r="AE56" i="8"/>
  <c r="AD56" i="8"/>
  <c r="AG55" i="8"/>
  <c r="AF55" i="8"/>
  <c r="AE55" i="8"/>
  <c r="AD55" i="8"/>
  <c r="AG54" i="8"/>
  <c r="AG53" i="8" s="1"/>
  <c r="AF54" i="8"/>
  <c r="AF53" i="8" s="1"/>
  <c r="AE54" i="8"/>
  <c r="AE53" i="8" s="1"/>
  <c r="AE52" i="8" s="1"/>
  <c r="AD54" i="8"/>
  <c r="AG51" i="8"/>
  <c r="AF51" i="8"/>
  <c r="AE51" i="8"/>
  <c r="AD51" i="8"/>
  <c r="AG50" i="8"/>
  <c r="AF50" i="8"/>
  <c r="AE50" i="8"/>
  <c r="AD50" i="8"/>
  <c r="AG49" i="8"/>
  <c r="AG48" i="8" s="1"/>
  <c r="AF49" i="8"/>
  <c r="AF48" i="8" s="1"/>
  <c r="AE49" i="8"/>
  <c r="AE48" i="8" s="1"/>
  <c r="AD49" i="8"/>
  <c r="AG47" i="8"/>
  <c r="AF47" i="8"/>
  <c r="AE47" i="8"/>
  <c r="AD47" i="8"/>
  <c r="AG46" i="8"/>
  <c r="AF46" i="8"/>
  <c r="AE46" i="8"/>
  <c r="AD46" i="8"/>
  <c r="AG45" i="8"/>
  <c r="AF45" i="8"/>
  <c r="AE45" i="8"/>
  <c r="AD45" i="8"/>
  <c r="AG44" i="8"/>
  <c r="AF44" i="8"/>
  <c r="AE44" i="8"/>
  <c r="AD44" i="8"/>
  <c r="AG43" i="8"/>
  <c r="AF43" i="8"/>
  <c r="AF42" i="8" s="1"/>
  <c r="AE43" i="8"/>
  <c r="AD43" i="8"/>
  <c r="AG41" i="8"/>
  <c r="AF41" i="8"/>
  <c r="AE41" i="8"/>
  <c r="AD41" i="8"/>
  <c r="AG40" i="8"/>
  <c r="AF40" i="8"/>
  <c r="AE40" i="8"/>
  <c r="AD40" i="8"/>
  <c r="AG39" i="8"/>
  <c r="AF39" i="8"/>
  <c r="AE39" i="8"/>
  <c r="AD39" i="8"/>
  <c r="AG38" i="8"/>
  <c r="AF38" i="8"/>
  <c r="AE38" i="8"/>
  <c r="AD38" i="8"/>
  <c r="AG37" i="8"/>
  <c r="AF37" i="8"/>
  <c r="AE37" i="8"/>
  <c r="AD37" i="8"/>
  <c r="AG36" i="8"/>
  <c r="AF36" i="8"/>
  <c r="AF35" i="8" s="1"/>
  <c r="AE36" i="8"/>
  <c r="AD36" i="8"/>
  <c r="AD35" i="8" s="1"/>
  <c r="AG34" i="8"/>
  <c r="AF34" i="8"/>
  <c r="AE34" i="8"/>
  <c r="AD34" i="8"/>
  <c r="AG33" i="8"/>
  <c r="AF33" i="8"/>
  <c r="AE33" i="8"/>
  <c r="AD33" i="8"/>
  <c r="AG32" i="8"/>
  <c r="AF32" i="8"/>
  <c r="AE32" i="8"/>
  <c r="AD32" i="8"/>
  <c r="AG31" i="8"/>
  <c r="AF31" i="8"/>
  <c r="AE31" i="8"/>
  <c r="AD31" i="8"/>
  <c r="AG30" i="8"/>
  <c r="AF30" i="8"/>
  <c r="AE30" i="8"/>
  <c r="AD30" i="8"/>
  <c r="AG29" i="8"/>
  <c r="AF29" i="8"/>
  <c r="AE29" i="8"/>
  <c r="AD29" i="8"/>
  <c r="AG28" i="8"/>
  <c r="AF28" i="8"/>
  <c r="AE28" i="8"/>
  <c r="AD28" i="8"/>
  <c r="AG27" i="8"/>
  <c r="AF27" i="8"/>
  <c r="AF26" i="8" s="1"/>
  <c r="AE27" i="8"/>
  <c r="AD27" i="8"/>
  <c r="AG25" i="8"/>
  <c r="AF25" i="8"/>
  <c r="AE25" i="8"/>
  <c r="AD25" i="8"/>
  <c r="AG24" i="8"/>
  <c r="AF24" i="8"/>
  <c r="AE24" i="8"/>
  <c r="AD24" i="8"/>
  <c r="AC24" i="8" s="1"/>
  <c r="AG23" i="8"/>
  <c r="AF23" i="8"/>
  <c r="AE23" i="8"/>
  <c r="AD23" i="8"/>
  <c r="AG22" i="8"/>
  <c r="AF22" i="8"/>
  <c r="AE22" i="8"/>
  <c r="AD22" i="8"/>
  <c r="AG21" i="8"/>
  <c r="AF21" i="8"/>
  <c r="AE21" i="8"/>
  <c r="AD21" i="8"/>
  <c r="AG20" i="8"/>
  <c r="AF20" i="8"/>
  <c r="AE20" i="8"/>
  <c r="AD20" i="8"/>
  <c r="AG19" i="8"/>
  <c r="AF19" i="8"/>
  <c r="AE19" i="8"/>
  <c r="AD19" i="8"/>
  <c r="AG18" i="8"/>
  <c r="AF18" i="8"/>
  <c r="AE18" i="8"/>
  <c r="AD18" i="8"/>
  <c r="AG17" i="8"/>
  <c r="AF17" i="8"/>
  <c r="AF16" i="8" s="1"/>
  <c r="AE17" i="8"/>
  <c r="AD17" i="8"/>
  <c r="T63" i="9" l="1"/>
  <c r="T69" i="8"/>
  <c r="AG35" i="8"/>
  <c r="AC44" i="8"/>
  <c r="AE16" i="8"/>
  <c r="L69" i="8"/>
  <c r="AG26" i="8"/>
  <c r="AC21" i="9"/>
  <c r="AC22" i="9"/>
  <c r="AC23" i="9"/>
  <c r="AC24" i="9"/>
  <c r="AC49" i="9"/>
  <c r="AC20" i="8"/>
  <c r="AC21" i="8"/>
  <c r="AC22" i="8"/>
  <c r="AC23" i="8"/>
  <c r="AG16" i="8"/>
  <c r="AC33" i="9"/>
  <c r="AC53" i="9"/>
  <c r="AC57" i="9"/>
  <c r="L63" i="9"/>
  <c r="AB63" i="9"/>
  <c r="AC25" i="8"/>
  <c r="AC32" i="8"/>
  <c r="AC33" i="8"/>
  <c r="AC34" i="8"/>
  <c r="AC45" i="9"/>
  <c r="AC46" i="9"/>
  <c r="AC47" i="9"/>
  <c r="AC17" i="9"/>
  <c r="AC29" i="9"/>
  <c r="AC30" i="9"/>
  <c r="AC36" i="9"/>
  <c r="AC41" i="9"/>
  <c r="AC50" i="9"/>
  <c r="AC55" i="9"/>
  <c r="AC56" i="9"/>
  <c r="AC43" i="9"/>
  <c r="AC44" i="9"/>
  <c r="AC27" i="9"/>
  <c r="AC28" i="9"/>
  <c r="AC38" i="9"/>
  <c r="AC39" i="9"/>
  <c r="AC40" i="9"/>
  <c r="AC54" i="9"/>
  <c r="AC34" i="9"/>
  <c r="AC37" i="9"/>
  <c r="AC18" i="9"/>
  <c r="AC19" i="9"/>
  <c r="AC20" i="9"/>
  <c r="AC31" i="9"/>
  <c r="AC32" i="9"/>
  <c r="AC51" i="9"/>
  <c r="AC58" i="9"/>
  <c r="E62" i="9"/>
  <c r="I62" i="9"/>
  <c r="M62" i="9"/>
  <c r="Q62" i="9"/>
  <c r="U62" i="9"/>
  <c r="Y62" i="9"/>
  <c r="AC65" i="8"/>
  <c r="AC28" i="8"/>
  <c r="AC43" i="8"/>
  <c r="AC40" i="8"/>
  <c r="AE42" i="8"/>
  <c r="AC45" i="8"/>
  <c r="AC46" i="8"/>
  <c r="AC47" i="8"/>
  <c r="AC56" i="8"/>
  <c r="AC57" i="8"/>
  <c r="AC58" i="8"/>
  <c r="AC59" i="8"/>
  <c r="AC62" i="8"/>
  <c r="AC61" i="8" s="1"/>
  <c r="AC63" i="8"/>
  <c r="AC64" i="8"/>
  <c r="AE26" i="8"/>
  <c r="AC36" i="8"/>
  <c r="I68" i="8"/>
  <c r="Y68" i="8"/>
  <c r="AC27" i="8"/>
  <c r="AC37" i="8"/>
  <c r="AC38" i="8"/>
  <c r="AC39" i="8"/>
  <c r="AC49" i="8"/>
  <c r="AC50" i="8"/>
  <c r="AC51" i="8"/>
  <c r="AG52" i="8"/>
  <c r="AC17" i="8"/>
  <c r="AC18" i="8"/>
  <c r="AC19" i="8"/>
  <c r="AC29" i="8"/>
  <c r="AC30" i="8"/>
  <c r="AC31" i="8"/>
  <c r="AE35" i="8"/>
  <c r="AC41" i="8"/>
  <c r="AG42" i="8"/>
  <c r="AC54" i="8"/>
  <c r="AC53" i="8" s="1"/>
  <c r="AC52" i="8" s="1"/>
  <c r="AC55" i="8"/>
  <c r="E68" i="8"/>
  <c r="M68" i="8"/>
  <c r="Q68" i="8"/>
  <c r="U68" i="8"/>
  <c r="AF67" i="8"/>
  <c r="AF52" i="8"/>
  <c r="AD16" i="8"/>
  <c r="AD48" i="8"/>
  <c r="AD61" i="8"/>
  <c r="AD53" i="8"/>
  <c r="AD26" i="8"/>
  <c r="AD42" i="8"/>
  <c r="E69" i="8" l="1"/>
  <c r="AD67" i="8"/>
  <c r="AC35" i="8"/>
  <c r="AC48" i="9"/>
  <c r="U63" i="9"/>
  <c r="E63" i="9"/>
  <c r="AC42" i="9"/>
  <c r="AC26" i="9"/>
  <c r="AC35" i="9"/>
  <c r="AD61" i="9"/>
  <c r="AF61" i="9"/>
  <c r="AC16" i="9"/>
  <c r="AC52" i="9"/>
  <c r="AE61" i="9"/>
  <c r="M63" i="9"/>
  <c r="AC26" i="8"/>
  <c r="AC16" i="8"/>
  <c r="AC48" i="8"/>
  <c r="AE67" i="8"/>
  <c r="AC42" i="8"/>
  <c r="M69" i="8"/>
  <c r="U69" i="8"/>
  <c r="AD52" i="8"/>
  <c r="AC68" i="8" l="1"/>
  <c r="AC67" i="8"/>
  <c r="AC61" i="9"/>
  <c r="AC62" i="9"/>
</calcChain>
</file>

<file path=xl/sharedStrings.xml><?xml version="1.0" encoding="utf-8"?>
<sst xmlns="http://schemas.openxmlformats.org/spreadsheetml/2006/main" count="346" uniqueCount="130">
  <si>
    <t>LP.</t>
  </si>
  <si>
    <t>Nazwa przedmiotu</t>
  </si>
  <si>
    <t>Forma zaliczenia zajęć</t>
  </si>
  <si>
    <t>Forma zaliczenia przedmiotu</t>
  </si>
  <si>
    <t>ROK I</t>
  </si>
  <si>
    <t>ROK II</t>
  </si>
  <si>
    <t>ROK III</t>
  </si>
  <si>
    <t>Ogółem</t>
  </si>
  <si>
    <t>w tym:</t>
  </si>
  <si>
    <t>ECTS</t>
  </si>
  <si>
    <t>I sem.</t>
  </si>
  <si>
    <t>II sem.</t>
  </si>
  <si>
    <t>III sem.</t>
  </si>
  <si>
    <t>IV sem.</t>
  </si>
  <si>
    <t>V sem.</t>
  </si>
  <si>
    <t>VI sem.</t>
  </si>
  <si>
    <t>w.</t>
  </si>
  <si>
    <t>ćw.</t>
  </si>
  <si>
    <t>lab.</t>
  </si>
  <si>
    <t>Historia filozofii</t>
  </si>
  <si>
    <t>Zo 2</t>
  </si>
  <si>
    <t>Zo II</t>
  </si>
  <si>
    <t>Technologie informacyjne</t>
  </si>
  <si>
    <t>Zo 1</t>
  </si>
  <si>
    <t>Zo I</t>
  </si>
  <si>
    <t>Bezpieczeństwo i higiena pracy</t>
  </si>
  <si>
    <t>Z 1</t>
  </si>
  <si>
    <t>Z I</t>
  </si>
  <si>
    <t>Lektorat języka obcego</t>
  </si>
  <si>
    <t>Zo 1-3</t>
  </si>
  <si>
    <t>E III</t>
  </si>
  <si>
    <t>Kultura języka polskiego</t>
  </si>
  <si>
    <t>Ochrona własności intelektualnej</t>
  </si>
  <si>
    <t>Wychowanie fizyczne</t>
  </si>
  <si>
    <t>Z 1-2</t>
  </si>
  <si>
    <t>Z II</t>
  </si>
  <si>
    <t>Zo 3</t>
  </si>
  <si>
    <t>Z III</t>
  </si>
  <si>
    <t>E II,IV,VI</t>
  </si>
  <si>
    <t>Praktyczna nauka języka angielskiego - czytanie i mówienie</t>
  </si>
  <si>
    <t>Praktyczna nauka języka angielskiego  - pisanie</t>
  </si>
  <si>
    <t>Praktyczna nauka języka angielskiego - gramatyka praktyczna</t>
  </si>
  <si>
    <t>Zo 1-6</t>
  </si>
  <si>
    <t>Zo 1-3, 5</t>
  </si>
  <si>
    <t>Wstęp do językoznawstwa</t>
  </si>
  <si>
    <t>Zo1</t>
  </si>
  <si>
    <t>Wstęp do językoznawstwa angielskiego</t>
  </si>
  <si>
    <t>Zo2</t>
  </si>
  <si>
    <t>E II</t>
  </si>
  <si>
    <t>Gramatyka opisowa</t>
  </si>
  <si>
    <t>Teoretyczne podstawy uczenia się języków obcych</t>
  </si>
  <si>
    <t>Wiedza o akwizycji i nauce języków</t>
  </si>
  <si>
    <t>Zo 5</t>
  </si>
  <si>
    <t>Zo V</t>
  </si>
  <si>
    <t>Gramatyka kontrastywna</t>
  </si>
  <si>
    <t>Zo 3-4</t>
  </si>
  <si>
    <t>Zo IV</t>
  </si>
  <si>
    <t>Wstęp do literaturoznawstwa</t>
  </si>
  <si>
    <t>Historia krajów angielskiego obszaru językowego</t>
  </si>
  <si>
    <t>Zo 1-2</t>
  </si>
  <si>
    <t>Wiedza o krajach angielskiego obszaru językowego</t>
  </si>
  <si>
    <t>Historia literatury angielskiej</t>
  </si>
  <si>
    <t>Zo 3-5</t>
  </si>
  <si>
    <t>E V</t>
  </si>
  <si>
    <t>Historia literatury amerykańskiej</t>
  </si>
  <si>
    <t>Seminarium dyplomowe</t>
  </si>
  <si>
    <t>Zo 4-6</t>
  </si>
  <si>
    <t>Zo VI</t>
  </si>
  <si>
    <t>Wykład monograficzny</t>
  </si>
  <si>
    <t>Z 6</t>
  </si>
  <si>
    <t>Z VI</t>
  </si>
  <si>
    <t>Zo 5-6</t>
  </si>
  <si>
    <t>E VI</t>
  </si>
  <si>
    <t>Przygotowanie w zakresie psychologiczno-pedagogicznym</t>
  </si>
  <si>
    <t>Pedagogika ogólna</t>
  </si>
  <si>
    <t>Zo III</t>
  </si>
  <si>
    <t xml:space="preserve">Wprowadzenie do psychologii </t>
  </si>
  <si>
    <t>Psychologia rozwojowa i wychowawcza</t>
  </si>
  <si>
    <t>E IV</t>
  </si>
  <si>
    <t>Pedagogika przedszkolna i wczesnoszkolna</t>
  </si>
  <si>
    <t>Zo 4</t>
  </si>
  <si>
    <t>Emisja głosu z ergonomią</t>
  </si>
  <si>
    <t>Zo 4-5</t>
  </si>
  <si>
    <t>Przygotowanie w zakresie dydaktycznym</t>
  </si>
  <si>
    <t>Dydaktyka ogólna</t>
  </si>
  <si>
    <t>Dydaktyka języka angielskiego</t>
  </si>
  <si>
    <t>Projekt edukacyjny</t>
  </si>
  <si>
    <t>Praktyka</t>
  </si>
  <si>
    <t>RAZEM</t>
  </si>
  <si>
    <t>Podstawy translatoryki</t>
  </si>
  <si>
    <t>Stylistyka dla tłumaczy</t>
  </si>
  <si>
    <t>Tłumaczenia ustne</t>
  </si>
  <si>
    <t>Rozumienie tekstów fachowych</t>
  </si>
  <si>
    <t>Tłumaczenia pisemne</t>
  </si>
  <si>
    <t>Projekt translatorski</t>
  </si>
  <si>
    <t>Elementy pedagogiki specjalnej</t>
  </si>
  <si>
    <t>Zo3</t>
  </si>
  <si>
    <t xml:space="preserve">Zo 4-6 </t>
  </si>
  <si>
    <t xml:space="preserve">Zo 3-6 </t>
  </si>
  <si>
    <t>Praktyczna nauka języka angielskiego - sprawności zintegrowane 1</t>
  </si>
  <si>
    <t>Praktyczna nauka języka angielskiego - sprawności zintegrowane 2</t>
  </si>
  <si>
    <t>Praktyczna nauka języka angielskiego - sprawności zintegrowane 3</t>
  </si>
  <si>
    <t>Zo  V</t>
  </si>
  <si>
    <t>Zo III, IV i VI</t>
  </si>
  <si>
    <t xml:space="preserve">PLAN  STUDIÓW  STACJONARNYCH  I stopnia                 </t>
  </si>
  <si>
    <t>PROFIL: PRAKTYCZNY</t>
  </si>
  <si>
    <r>
      <t>Moduł P</t>
    </r>
    <r>
      <rPr>
        <b/>
        <i/>
        <sz val="8"/>
        <rFont val="Arial"/>
        <family val="2"/>
        <charset val="238"/>
      </rPr>
      <t>rzedmioty Interdyscyplinarne</t>
    </r>
  </si>
  <si>
    <r>
      <t xml:space="preserve">Moduł </t>
    </r>
    <r>
      <rPr>
        <b/>
        <i/>
        <sz val="8"/>
        <rFont val="Arial"/>
        <family val="2"/>
        <charset val="238"/>
      </rPr>
      <t>Praktyczna nauka języka angielskiego</t>
    </r>
  </si>
  <si>
    <r>
      <t xml:space="preserve">Moduł </t>
    </r>
    <r>
      <rPr>
        <b/>
        <i/>
        <sz val="8"/>
        <rFont val="Arial"/>
        <family val="2"/>
        <charset val="238"/>
      </rPr>
      <t>Wiedza o literaturze, kulturze i historii</t>
    </r>
  </si>
  <si>
    <r>
      <t xml:space="preserve">Moduł </t>
    </r>
    <r>
      <rPr>
        <b/>
        <i/>
        <sz val="8"/>
        <rFont val="Arial"/>
        <family val="2"/>
        <charset val="238"/>
      </rPr>
      <t>Wiedza o języku i komunikacji</t>
    </r>
  </si>
  <si>
    <r>
      <t xml:space="preserve">Moduł </t>
    </r>
    <r>
      <rPr>
        <b/>
        <i/>
        <sz val="8"/>
        <rFont val="Arial"/>
        <family val="2"/>
        <charset val="238"/>
      </rPr>
      <t>Seminarium dyplomowe</t>
    </r>
  </si>
  <si>
    <r>
      <t xml:space="preserve">Moduł obieralny </t>
    </r>
    <r>
      <rPr>
        <b/>
        <i/>
        <sz val="8"/>
        <rFont val="Arial"/>
        <family val="2"/>
        <charset val="238"/>
      </rPr>
      <t>Kształcenie nauczycielskie</t>
    </r>
  </si>
  <si>
    <r>
      <t xml:space="preserve">Moduł </t>
    </r>
    <r>
      <rPr>
        <b/>
        <i/>
        <sz val="8"/>
        <rFont val="Arial"/>
        <family val="2"/>
        <charset val="238"/>
      </rPr>
      <t xml:space="preserve">Praktyka </t>
    </r>
  </si>
  <si>
    <r>
      <t xml:space="preserve">Moduł </t>
    </r>
    <r>
      <rPr>
        <b/>
        <i/>
        <sz val="8"/>
        <rFont val="Arial"/>
        <family val="2"/>
        <charset val="238"/>
      </rPr>
      <t>Przedmioty interdyscyplinarne</t>
    </r>
  </si>
  <si>
    <r>
      <t xml:space="preserve">Moduł obieralny </t>
    </r>
    <r>
      <rPr>
        <b/>
        <i/>
        <sz val="8"/>
        <rFont val="Arial"/>
        <family val="2"/>
        <charset val="238"/>
      </rPr>
      <t>Kształcenie translatorskie</t>
    </r>
  </si>
  <si>
    <r>
      <t xml:space="preserve">Moduł </t>
    </r>
    <r>
      <rPr>
        <b/>
        <i/>
        <sz val="8"/>
        <rFont val="Arial"/>
        <family val="2"/>
        <charset val="238"/>
      </rPr>
      <t>Praktyka</t>
    </r>
  </si>
  <si>
    <t>KIERUNEK: FILOLOGIA</t>
  </si>
  <si>
    <t>w zakresie: JĘZYKA ANGIELSKIEGO od podstaw</t>
  </si>
  <si>
    <t>specjalizacja: NAUCZYCIELSKA</t>
  </si>
  <si>
    <t>specjalizacja: TRANSLATORSKA</t>
  </si>
  <si>
    <t>Wykład ogólnowydziałowy 1</t>
  </si>
  <si>
    <t>Wykład ogólnowydziałowy 2</t>
  </si>
  <si>
    <t>Praktyczna nauka języka angielskiego - konwersacje</t>
  </si>
  <si>
    <t>Praktyczna nauka języka angielskiego - fonetyka praktyczna</t>
  </si>
  <si>
    <t>stanowiącego załącznik do Uchwały nr 39/000/2022 Senatu AJP</t>
  </si>
  <si>
    <t>z dnia 20 września 2022 r.</t>
  </si>
  <si>
    <t>obowiązuje I rok od r.a. 2022/2023</t>
  </si>
  <si>
    <r>
      <t xml:space="preserve">do </t>
    </r>
    <r>
      <rPr>
        <i/>
        <sz val="10"/>
        <rFont val="Calibri"/>
        <family val="2"/>
        <charset val="238"/>
      </rPr>
      <t>Programu studiów na kierunku filologia - studia pierwszego stopnia o profilu praktycznym,</t>
    </r>
    <r>
      <rPr>
        <sz val="10"/>
        <rFont val="Calibri"/>
        <family val="2"/>
        <charset val="238"/>
      </rPr>
      <t xml:space="preserve"> </t>
    </r>
  </si>
  <si>
    <t>Załącznik nr 1c</t>
  </si>
  <si>
    <t>Egzamin dyplomowy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</si>
</sst>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0"/>
      <name val="Arial CE"/>
      <charset val="238"/>
    </font>
    <font>
      <sz val="8"/>
      <name val="Arial CE"/>
      <charset val="238"/>
    </font>
    <font>
      <sz val="6"/>
      <name val="Arial CE"/>
      <charset val="238"/>
    </font>
    <font>
      <b/>
      <sz val="10"/>
      <name val="Cambria"/>
      <family val="1"/>
      <charset val="238"/>
    </font>
    <font>
      <b/>
      <u/>
      <sz val="10"/>
      <name val="Arial CE"/>
      <charset val="238"/>
    </font>
    <font>
      <b/>
      <u/>
      <sz val="6"/>
      <name val="Arial CE"/>
      <charset val="238"/>
    </font>
    <font>
      <sz val="9"/>
      <name val="Arial CE"/>
      <charset val="238"/>
    </font>
    <font>
      <sz val="9"/>
      <color indexed="10"/>
      <name val="Arial CE"/>
      <charset val="238"/>
    </font>
    <font>
      <b/>
      <sz val="9"/>
      <name val="Cambria"/>
      <family val="1"/>
      <charset val="238"/>
    </font>
    <font>
      <b/>
      <sz val="9"/>
      <name val="Arial CE"/>
      <charset val="238"/>
    </font>
    <font>
      <b/>
      <u/>
      <sz val="9"/>
      <name val="Arial CE"/>
      <charset val="238"/>
    </font>
    <font>
      <b/>
      <u/>
      <sz val="9"/>
      <color indexed="10"/>
      <name val="Arial CE"/>
      <charset val="238"/>
    </font>
    <font>
      <b/>
      <i/>
      <sz val="9"/>
      <color indexed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9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6"/>
      <name val="Arial"/>
      <family val="2"/>
      <charset val="238"/>
    </font>
    <font>
      <b/>
      <u/>
      <sz val="9"/>
      <name val="Arial"/>
      <family val="2"/>
      <charset val="238"/>
    </font>
    <font>
      <b/>
      <u/>
      <sz val="9"/>
      <color indexed="10"/>
      <name val="Arial"/>
      <family val="2"/>
      <charset val="238"/>
    </font>
    <font>
      <sz val="7.5"/>
      <name val="Arial"/>
      <family val="2"/>
      <charset val="238"/>
    </font>
    <font>
      <i/>
      <sz val="8"/>
      <color indexed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i/>
      <sz val="8"/>
      <color indexed="1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indexed="10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i/>
      <sz val="8"/>
      <name val="Arial"/>
      <family val="2"/>
      <charset val="238"/>
    </font>
    <font>
      <b/>
      <sz val="6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41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6" fillId="0" borderId="0"/>
  </cellStyleXfs>
  <cellXfs count="157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top"/>
    </xf>
    <xf numFmtId="0" fontId="16" fillId="0" borderId="0" xfId="0" applyFont="1"/>
    <xf numFmtId="0" fontId="16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30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6" fillId="0" borderId="0" xfId="0" applyFont="1" applyAlignment="1">
      <alignment horizontal="right" vertical="top"/>
    </xf>
    <xf numFmtId="0" fontId="33" fillId="2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38" fillId="4" borderId="1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4" fillId="2" borderId="1" xfId="0" applyFont="1" applyFill="1" applyBorder="1"/>
    <xf numFmtId="0" fontId="25" fillId="14" borderId="1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/>
    </xf>
    <xf numFmtId="0" fontId="33" fillId="15" borderId="1" xfId="0" applyFont="1" applyFill="1" applyBorder="1" applyAlignment="1">
      <alignment horizontal="center" vertical="center"/>
    </xf>
    <xf numFmtId="0" fontId="25" fillId="16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/>
    <xf numFmtId="0" fontId="3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0" fontId="16" fillId="12" borderId="0" xfId="0" applyFont="1" applyFill="1"/>
    <xf numFmtId="0" fontId="19" fillId="1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center" wrapText="1"/>
    </xf>
    <xf numFmtId="0" fontId="32" fillId="12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right" vertical="center"/>
    </xf>
    <xf numFmtId="0" fontId="33" fillId="12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5" fillId="15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 wrapText="1"/>
    </xf>
    <xf numFmtId="0" fontId="32" fillId="12" borderId="5" xfId="0" applyFont="1" applyFill="1" applyBorder="1" applyAlignment="1">
      <alignment horizontal="center" vertical="center" wrapText="1"/>
    </xf>
    <xf numFmtId="0" fontId="33" fillId="12" borderId="6" xfId="0" applyFont="1" applyFill="1" applyBorder="1" applyAlignment="1">
      <alignment horizontal="center" vertical="center"/>
    </xf>
    <xf numFmtId="0" fontId="32" fillId="12" borderId="5" xfId="0" applyFont="1" applyFill="1" applyBorder="1" applyAlignment="1">
      <alignment horizontal="center" vertical="center"/>
    </xf>
    <xf numFmtId="0" fontId="35" fillId="12" borderId="6" xfId="0" applyFont="1" applyFill="1" applyBorder="1" applyAlignment="1">
      <alignment horizontal="center" vertical="center"/>
    </xf>
    <xf numFmtId="0" fontId="37" fillId="6" borderId="6" xfId="0" applyFont="1" applyFill="1" applyBorder="1" applyAlignment="1">
      <alignment horizontal="center" vertical="center" wrapText="1"/>
    </xf>
    <xf numFmtId="0" fontId="40" fillId="8" borderId="6" xfId="0" applyFont="1" applyFill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40" fillId="8" borderId="7" xfId="0" applyFont="1" applyFill="1" applyBorder="1" applyAlignment="1">
      <alignment horizontal="center" vertical="center"/>
    </xf>
    <xf numFmtId="0" fontId="40" fillId="8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top" wrapText="1"/>
    </xf>
    <xf numFmtId="0" fontId="17" fillId="0" borderId="0" xfId="1" applyFont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1" applyFont="1" applyAlignment="1">
      <alignment horizontal="center" vertical="top"/>
    </xf>
    <xf numFmtId="0" fontId="33" fillId="11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textRotation="90" wrapText="1"/>
    </xf>
    <xf numFmtId="0" fontId="38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6" borderId="3" xfId="0" applyFont="1" applyFill="1" applyBorder="1" applyAlignment="1">
      <alignment horizontal="center" vertical="center" textRotation="90" wrapText="1"/>
    </xf>
    <xf numFmtId="0" fontId="19" fillId="6" borderId="1" xfId="0" applyFont="1" applyFill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/>
    </xf>
    <xf numFmtId="0" fontId="24" fillId="0" borderId="6" xfId="0" applyFont="1" applyBorder="1" applyAlignment="1">
      <alignment horizontal="center" vertical="center" textRotation="90"/>
    </xf>
    <xf numFmtId="0" fontId="21" fillId="6" borderId="5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9" fillId="16" borderId="1" xfId="0" applyFont="1" applyFill="1" applyBorder="1" applyAlignment="1">
      <alignment horizontal="center" vertical="center"/>
    </xf>
    <xf numFmtId="0" fontId="19" fillId="15" borderId="1" xfId="0" applyFont="1" applyFill="1" applyBorder="1" applyAlignment="1">
      <alignment horizontal="center" vertical="center"/>
    </xf>
    <xf numFmtId="0" fontId="19" fillId="14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CCFFCC"/>
      <color rgb="FFCCFFFF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1"/>
  <sheetViews>
    <sheetView tabSelected="1" zoomScaleNormal="100" workbookViewId="0">
      <selection activeCell="J44" sqref="J44:K44"/>
    </sheetView>
  </sheetViews>
  <sheetFormatPr defaultColWidth="8.85546875" defaultRowHeight="12.75" x14ac:dyDescent="0.2"/>
  <cols>
    <col min="1" max="1" width="3" style="19" customWidth="1"/>
    <col min="2" max="2" width="25.42578125" style="1" customWidth="1"/>
    <col min="3" max="3" width="6.42578125" style="3" hidden="1" customWidth="1"/>
    <col min="4" max="4" width="6.42578125" style="3" customWidth="1"/>
    <col min="5" max="7" width="3.28515625" style="5" customWidth="1"/>
    <col min="8" max="8" width="3.28515625" style="6" customWidth="1"/>
    <col min="9" max="11" width="3.28515625" style="5" customWidth="1"/>
    <col min="12" max="12" width="3.28515625" style="6" customWidth="1"/>
    <col min="13" max="15" width="3.28515625" style="5" customWidth="1"/>
    <col min="16" max="16" width="3.28515625" style="6" customWidth="1"/>
    <col min="17" max="19" width="3.28515625" style="5" customWidth="1"/>
    <col min="20" max="20" width="3.28515625" style="6" customWidth="1"/>
    <col min="21" max="23" width="3.28515625" style="5" customWidth="1"/>
    <col min="24" max="24" width="3.28515625" style="6" customWidth="1"/>
    <col min="25" max="27" width="3.28515625" style="5" customWidth="1"/>
    <col min="28" max="28" width="3.28515625" style="6" customWidth="1"/>
    <col min="29" max="29" width="5.140625" style="17" customWidth="1"/>
    <col min="30" max="32" width="4.42578125" style="17" customWidth="1"/>
    <col min="33" max="33" width="4.42578125" style="16" customWidth="1"/>
    <col min="34" max="38" width="2.42578125" customWidth="1"/>
    <col min="39" max="45" width="2.28515625" customWidth="1"/>
    <col min="46" max="50" width="2.42578125" customWidth="1"/>
    <col min="51" max="51" width="5.28515625" customWidth="1"/>
    <col min="52" max="52" width="3.7109375" customWidth="1"/>
    <col min="53" max="53" width="4.140625" customWidth="1"/>
    <col min="54" max="54" width="3.7109375" customWidth="1"/>
    <col min="55" max="55" width="4.42578125" customWidth="1"/>
  </cols>
  <sheetData>
    <row r="1" spans="1:39" x14ac:dyDescent="0.2">
      <c r="A1" s="116" t="s">
        <v>128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23"/>
      <c r="AI1" s="23"/>
      <c r="AJ1" s="23"/>
      <c r="AK1" s="23"/>
      <c r="AL1" s="23"/>
      <c r="AM1" s="23"/>
    </row>
    <row r="2" spans="1:39" x14ac:dyDescent="0.2">
      <c r="A2" s="116" t="s">
        <v>127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23"/>
      <c r="AI2" s="23"/>
      <c r="AJ2" s="23"/>
      <c r="AK2" s="23"/>
      <c r="AL2" s="23"/>
      <c r="AM2" s="23"/>
    </row>
    <row r="3" spans="1:39" x14ac:dyDescent="0.2">
      <c r="A3" s="116" t="s">
        <v>124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23"/>
      <c r="AI3" s="23"/>
      <c r="AJ3" s="23"/>
      <c r="AK3" s="23"/>
      <c r="AL3" s="23"/>
      <c r="AM3" s="23"/>
    </row>
    <row r="4" spans="1:39" x14ac:dyDescent="0.2">
      <c r="A4" s="116" t="s">
        <v>125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23"/>
      <c r="AI4" s="23"/>
      <c r="AJ4" s="23"/>
      <c r="AK4" s="23"/>
      <c r="AL4" s="23"/>
      <c r="AM4" s="23"/>
    </row>
    <row r="5" spans="1:39" ht="12.75" customHeight="1" x14ac:dyDescent="0.2">
      <c r="A5" s="117" t="s">
        <v>126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24"/>
      <c r="AI5" s="24"/>
      <c r="AJ5" s="24"/>
      <c r="AK5" s="24"/>
      <c r="AL5" s="24"/>
      <c r="AM5" s="24"/>
    </row>
    <row r="6" spans="1:39" ht="12.75" customHeight="1" x14ac:dyDescent="0.2">
      <c r="A6" s="118" t="s">
        <v>104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25"/>
      <c r="AI6" s="25"/>
      <c r="AJ6" s="25"/>
      <c r="AK6" s="25"/>
      <c r="AL6" s="25"/>
      <c r="AM6" s="25"/>
    </row>
    <row r="7" spans="1:39" x14ac:dyDescent="0.2">
      <c r="A7" s="119" t="s">
        <v>105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26"/>
      <c r="AI7" s="26"/>
      <c r="AJ7" s="26"/>
      <c r="AK7" s="26"/>
      <c r="AL7" s="26"/>
      <c r="AM7" s="26"/>
    </row>
    <row r="8" spans="1:39" x14ac:dyDescent="0.2">
      <c r="A8" s="120" t="s">
        <v>116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27"/>
      <c r="AI8" s="27"/>
      <c r="AJ8" s="27"/>
      <c r="AK8" s="27"/>
      <c r="AL8" s="27"/>
      <c r="AM8" s="27"/>
    </row>
    <row r="9" spans="1:39" x14ac:dyDescent="0.2">
      <c r="A9" s="120" t="s">
        <v>117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27"/>
      <c r="AI9" s="27"/>
      <c r="AJ9" s="27"/>
      <c r="AK9" s="27"/>
      <c r="AL9" s="27"/>
      <c r="AM9" s="27"/>
    </row>
    <row r="10" spans="1:39" ht="8.2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x14ac:dyDescent="0.2">
      <c r="A11" s="121" t="s">
        <v>118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28"/>
      <c r="AH11" s="28"/>
      <c r="AI11" s="28"/>
      <c r="AJ11" s="28"/>
      <c r="AK11" s="28"/>
      <c r="AL11" s="28"/>
      <c r="AM11" s="28"/>
    </row>
    <row r="12" spans="1:39" s="69" customFormat="1" ht="15.75" customHeight="1" thickBot="1" x14ac:dyDescent="0.25">
      <c r="A12" s="66"/>
      <c r="B12" s="66"/>
      <c r="C12" s="67"/>
      <c r="D12" s="67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</row>
    <row r="13" spans="1:39" s="29" customFormat="1" ht="12.75" customHeight="1" x14ac:dyDescent="0.2">
      <c r="A13" s="145" t="s">
        <v>0</v>
      </c>
      <c r="B13" s="143" t="s">
        <v>1</v>
      </c>
      <c r="C13" s="140" t="s">
        <v>2</v>
      </c>
      <c r="D13" s="140" t="s">
        <v>3</v>
      </c>
      <c r="E13" s="139" t="s">
        <v>4</v>
      </c>
      <c r="F13" s="139"/>
      <c r="G13" s="139"/>
      <c r="H13" s="139"/>
      <c r="I13" s="139"/>
      <c r="J13" s="139"/>
      <c r="K13" s="139"/>
      <c r="L13" s="139"/>
      <c r="M13" s="139" t="s">
        <v>5</v>
      </c>
      <c r="N13" s="139"/>
      <c r="O13" s="139"/>
      <c r="P13" s="139"/>
      <c r="Q13" s="139"/>
      <c r="R13" s="139"/>
      <c r="S13" s="139"/>
      <c r="T13" s="139"/>
      <c r="U13" s="139" t="s">
        <v>6</v>
      </c>
      <c r="V13" s="139"/>
      <c r="W13" s="139"/>
      <c r="X13" s="139"/>
      <c r="Y13" s="139"/>
      <c r="Z13" s="139"/>
      <c r="AA13" s="139"/>
      <c r="AB13" s="139"/>
      <c r="AC13" s="148" t="s">
        <v>7</v>
      </c>
      <c r="AD13" s="143" t="s">
        <v>8</v>
      </c>
      <c r="AE13" s="143"/>
      <c r="AF13" s="143"/>
      <c r="AG13" s="150" t="s">
        <v>9</v>
      </c>
    </row>
    <row r="14" spans="1:39" s="29" customFormat="1" x14ac:dyDescent="0.2">
      <c r="A14" s="146"/>
      <c r="B14" s="144"/>
      <c r="C14" s="138"/>
      <c r="D14" s="138"/>
      <c r="E14" s="142" t="s">
        <v>10</v>
      </c>
      <c r="F14" s="142"/>
      <c r="G14" s="142"/>
      <c r="H14" s="141" t="s">
        <v>9</v>
      </c>
      <c r="I14" s="142" t="s">
        <v>11</v>
      </c>
      <c r="J14" s="142"/>
      <c r="K14" s="142"/>
      <c r="L14" s="141" t="s">
        <v>9</v>
      </c>
      <c r="M14" s="142" t="s">
        <v>12</v>
      </c>
      <c r="N14" s="142"/>
      <c r="O14" s="142"/>
      <c r="P14" s="141" t="s">
        <v>9</v>
      </c>
      <c r="Q14" s="142" t="s">
        <v>13</v>
      </c>
      <c r="R14" s="142"/>
      <c r="S14" s="142"/>
      <c r="T14" s="141" t="s">
        <v>9</v>
      </c>
      <c r="U14" s="142" t="s">
        <v>14</v>
      </c>
      <c r="V14" s="142"/>
      <c r="W14" s="142"/>
      <c r="X14" s="141" t="s">
        <v>9</v>
      </c>
      <c r="Y14" s="142" t="s">
        <v>15</v>
      </c>
      <c r="Z14" s="142"/>
      <c r="AA14" s="142"/>
      <c r="AB14" s="141" t="s">
        <v>9</v>
      </c>
      <c r="AC14" s="149"/>
      <c r="AD14" s="144"/>
      <c r="AE14" s="144"/>
      <c r="AF14" s="144"/>
      <c r="AG14" s="151"/>
    </row>
    <row r="15" spans="1:39" s="29" customFormat="1" ht="18.95" customHeight="1" x14ac:dyDescent="0.2">
      <c r="A15" s="146"/>
      <c r="B15" s="144"/>
      <c r="C15" s="138"/>
      <c r="D15" s="138"/>
      <c r="E15" s="45" t="s">
        <v>16</v>
      </c>
      <c r="F15" s="45" t="s">
        <v>17</v>
      </c>
      <c r="G15" s="45" t="s">
        <v>18</v>
      </c>
      <c r="H15" s="141"/>
      <c r="I15" s="45" t="s">
        <v>16</v>
      </c>
      <c r="J15" s="45" t="s">
        <v>17</v>
      </c>
      <c r="K15" s="45" t="s">
        <v>18</v>
      </c>
      <c r="L15" s="141"/>
      <c r="M15" s="46" t="s">
        <v>16</v>
      </c>
      <c r="N15" s="46" t="s">
        <v>17</v>
      </c>
      <c r="O15" s="46" t="s">
        <v>18</v>
      </c>
      <c r="P15" s="141"/>
      <c r="Q15" s="46" t="s">
        <v>16</v>
      </c>
      <c r="R15" s="46" t="s">
        <v>17</v>
      </c>
      <c r="S15" s="46" t="s">
        <v>18</v>
      </c>
      <c r="T15" s="141"/>
      <c r="U15" s="47" t="s">
        <v>16</v>
      </c>
      <c r="V15" s="47" t="s">
        <v>17</v>
      </c>
      <c r="W15" s="47" t="s">
        <v>18</v>
      </c>
      <c r="X15" s="141"/>
      <c r="Y15" s="47" t="s">
        <v>16</v>
      </c>
      <c r="Z15" s="47" t="s">
        <v>17</v>
      </c>
      <c r="AA15" s="47" t="s">
        <v>18</v>
      </c>
      <c r="AB15" s="141"/>
      <c r="AC15" s="149"/>
      <c r="AD15" s="94" t="s">
        <v>16</v>
      </c>
      <c r="AE15" s="94" t="s">
        <v>17</v>
      </c>
      <c r="AF15" s="94" t="s">
        <v>18</v>
      </c>
      <c r="AG15" s="151"/>
    </row>
    <row r="16" spans="1:39" s="29" customFormat="1" ht="20.100000000000001" customHeight="1" x14ac:dyDescent="0.2">
      <c r="A16" s="152" t="s">
        <v>106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96">
        <f>SUM(AC17:AC25)</f>
        <v>299</v>
      </c>
      <c r="AD16" s="96">
        <f>SUM(AD17:AD23)</f>
        <v>59</v>
      </c>
      <c r="AE16" s="96">
        <f>SUM(AE17:AE23)</f>
        <v>180</v>
      </c>
      <c r="AF16" s="96">
        <f>SUM(AF17:AF23)</f>
        <v>30</v>
      </c>
      <c r="AG16" s="97">
        <f>SUM(AG17:AG25)</f>
        <v>17</v>
      </c>
    </row>
    <row r="17" spans="1:33" s="29" customFormat="1" ht="20.100000000000001" customHeight="1" x14ac:dyDescent="0.2">
      <c r="A17" s="98">
        <v>1</v>
      </c>
      <c r="B17" s="77" t="s">
        <v>19</v>
      </c>
      <c r="C17" s="93" t="s">
        <v>20</v>
      </c>
      <c r="D17" s="95" t="s">
        <v>21</v>
      </c>
      <c r="E17" s="48"/>
      <c r="F17" s="48"/>
      <c r="G17" s="48"/>
      <c r="H17" s="41"/>
      <c r="I17" s="48">
        <v>30</v>
      </c>
      <c r="J17" s="48"/>
      <c r="K17" s="48"/>
      <c r="L17" s="41">
        <v>2</v>
      </c>
      <c r="M17" s="49"/>
      <c r="N17" s="49"/>
      <c r="O17" s="49"/>
      <c r="P17" s="41"/>
      <c r="Q17" s="49"/>
      <c r="R17" s="49"/>
      <c r="S17" s="49"/>
      <c r="T17" s="41"/>
      <c r="U17" s="50"/>
      <c r="V17" s="50"/>
      <c r="W17" s="50"/>
      <c r="X17" s="41"/>
      <c r="Y17" s="50"/>
      <c r="Z17" s="50"/>
      <c r="AA17" s="50"/>
      <c r="AB17" s="41"/>
      <c r="AC17" s="83">
        <f>AD17+AE17+AF17</f>
        <v>30</v>
      </c>
      <c r="AD17" s="90">
        <f>E17+I17+M17+Q17+U17+Y17</f>
        <v>30</v>
      </c>
      <c r="AE17" s="90">
        <f t="shared" ref="AE17:AG25" si="0">F17+J17+N17+R17+V17+Z17</f>
        <v>0</v>
      </c>
      <c r="AF17" s="90">
        <f t="shared" si="0"/>
        <v>0</v>
      </c>
      <c r="AG17" s="99">
        <f t="shared" si="0"/>
        <v>2</v>
      </c>
    </row>
    <row r="18" spans="1:33" s="29" customFormat="1" ht="20.100000000000001" customHeight="1" x14ac:dyDescent="0.2">
      <c r="A18" s="98">
        <v>2</v>
      </c>
      <c r="B18" s="77" t="s">
        <v>22</v>
      </c>
      <c r="C18" s="93" t="s">
        <v>23</v>
      </c>
      <c r="D18" s="95" t="s">
        <v>24</v>
      </c>
      <c r="E18" s="48"/>
      <c r="F18" s="48"/>
      <c r="G18" s="48">
        <v>30</v>
      </c>
      <c r="H18" s="41">
        <v>2</v>
      </c>
      <c r="I18" s="48"/>
      <c r="J18" s="48"/>
      <c r="K18" s="48"/>
      <c r="L18" s="41"/>
      <c r="M18" s="49"/>
      <c r="N18" s="49"/>
      <c r="O18" s="49"/>
      <c r="P18" s="41"/>
      <c r="Q18" s="49"/>
      <c r="R18" s="49"/>
      <c r="S18" s="49"/>
      <c r="T18" s="41"/>
      <c r="U18" s="50"/>
      <c r="V18" s="50"/>
      <c r="W18" s="50"/>
      <c r="X18" s="41"/>
      <c r="Y18" s="50"/>
      <c r="Z18" s="50"/>
      <c r="AA18" s="50"/>
      <c r="AB18" s="41"/>
      <c r="AC18" s="83">
        <f t="shared" ref="AC18:AC25" si="1">AD18+AE18+AF18</f>
        <v>30</v>
      </c>
      <c r="AD18" s="90">
        <f t="shared" ref="AD18:AD25" si="2">E18+I18+M18+Q18+U18+Y18</f>
        <v>0</v>
      </c>
      <c r="AE18" s="90">
        <f t="shared" si="0"/>
        <v>0</v>
      </c>
      <c r="AF18" s="90">
        <f t="shared" si="0"/>
        <v>30</v>
      </c>
      <c r="AG18" s="99">
        <f t="shared" si="0"/>
        <v>2</v>
      </c>
    </row>
    <row r="19" spans="1:33" s="29" customFormat="1" ht="20.100000000000001" customHeight="1" x14ac:dyDescent="0.2">
      <c r="A19" s="98">
        <v>3</v>
      </c>
      <c r="B19" s="77" t="s">
        <v>25</v>
      </c>
      <c r="C19" s="93" t="s">
        <v>26</v>
      </c>
      <c r="D19" s="95" t="s">
        <v>27</v>
      </c>
      <c r="E19" s="48">
        <v>4</v>
      </c>
      <c r="F19" s="48"/>
      <c r="G19" s="48"/>
      <c r="H19" s="41">
        <v>0</v>
      </c>
      <c r="I19" s="48"/>
      <c r="J19" s="48"/>
      <c r="K19" s="48"/>
      <c r="L19" s="41"/>
      <c r="M19" s="49"/>
      <c r="N19" s="49"/>
      <c r="O19" s="49"/>
      <c r="P19" s="41"/>
      <c r="Q19" s="49"/>
      <c r="R19" s="49"/>
      <c r="S19" s="49"/>
      <c r="T19" s="41"/>
      <c r="U19" s="50"/>
      <c r="V19" s="50"/>
      <c r="W19" s="50"/>
      <c r="X19" s="41"/>
      <c r="Y19" s="50"/>
      <c r="Z19" s="50"/>
      <c r="AA19" s="50"/>
      <c r="AB19" s="41"/>
      <c r="AC19" s="83">
        <f t="shared" si="1"/>
        <v>4</v>
      </c>
      <c r="AD19" s="90">
        <f t="shared" si="2"/>
        <v>4</v>
      </c>
      <c r="AE19" s="90">
        <f t="shared" si="0"/>
        <v>0</v>
      </c>
      <c r="AF19" s="90">
        <f t="shared" si="0"/>
        <v>0</v>
      </c>
      <c r="AG19" s="99">
        <f t="shared" si="0"/>
        <v>0</v>
      </c>
    </row>
    <row r="20" spans="1:33" s="29" customFormat="1" ht="20.100000000000001" customHeight="1" x14ac:dyDescent="0.2">
      <c r="A20" s="98">
        <v>4</v>
      </c>
      <c r="B20" s="77" t="s">
        <v>28</v>
      </c>
      <c r="C20" s="93" t="s">
        <v>29</v>
      </c>
      <c r="D20" s="95" t="s">
        <v>30</v>
      </c>
      <c r="E20" s="48"/>
      <c r="F20" s="48">
        <v>30</v>
      </c>
      <c r="G20" s="48"/>
      <c r="H20" s="41">
        <v>2</v>
      </c>
      <c r="I20" s="48"/>
      <c r="J20" s="48">
        <v>30</v>
      </c>
      <c r="K20" s="48"/>
      <c r="L20" s="41">
        <v>2</v>
      </c>
      <c r="M20" s="49"/>
      <c r="N20" s="49">
        <v>30</v>
      </c>
      <c r="O20" s="49"/>
      <c r="P20" s="41">
        <v>2</v>
      </c>
      <c r="Q20" s="49"/>
      <c r="R20" s="49"/>
      <c r="S20" s="49"/>
      <c r="T20" s="41"/>
      <c r="U20" s="50"/>
      <c r="V20" s="50"/>
      <c r="W20" s="50"/>
      <c r="X20" s="41"/>
      <c r="Y20" s="50"/>
      <c r="Z20" s="50"/>
      <c r="AA20" s="50"/>
      <c r="AB20" s="41"/>
      <c r="AC20" s="83">
        <f t="shared" si="1"/>
        <v>90</v>
      </c>
      <c r="AD20" s="90">
        <f t="shared" si="2"/>
        <v>0</v>
      </c>
      <c r="AE20" s="90">
        <f t="shared" si="0"/>
        <v>90</v>
      </c>
      <c r="AF20" s="90">
        <f t="shared" si="0"/>
        <v>0</v>
      </c>
      <c r="AG20" s="99">
        <f t="shared" si="0"/>
        <v>6</v>
      </c>
    </row>
    <row r="21" spans="1:33" s="29" customFormat="1" ht="20.100000000000001" customHeight="1" x14ac:dyDescent="0.2">
      <c r="A21" s="98">
        <v>5</v>
      </c>
      <c r="B21" s="77" t="s">
        <v>31</v>
      </c>
      <c r="C21" s="93" t="s">
        <v>23</v>
      </c>
      <c r="D21" s="93" t="s">
        <v>24</v>
      </c>
      <c r="E21" s="48">
        <v>20</v>
      </c>
      <c r="F21" s="48">
        <v>30</v>
      </c>
      <c r="G21" s="51"/>
      <c r="H21" s="52">
        <v>4</v>
      </c>
      <c r="I21" s="48"/>
      <c r="J21" s="48"/>
      <c r="K21" s="48"/>
      <c r="L21" s="41"/>
      <c r="M21" s="49"/>
      <c r="N21" s="49"/>
      <c r="O21" s="49"/>
      <c r="P21" s="56"/>
      <c r="Q21" s="49"/>
      <c r="R21" s="49"/>
      <c r="S21" s="49"/>
      <c r="T21" s="41"/>
      <c r="U21" s="50"/>
      <c r="V21" s="50"/>
      <c r="W21" s="50"/>
      <c r="X21" s="41"/>
      <c r="Y21" s="50"/>
      <c r="Z21" s="50"/>
      <c r="AA21" s="50"/>
      <c r="AB21" s="41"/>
      <c r="AC21" s="83">
        <f t="shared" si="1"/>
        <v>50</v>
      </c>
      <c r="AD21" s="90">
        <f t="shared" si="2"/>
        <v>20</v>
      </c>
      <c r="AE21" s="90">
        <f t="shared" si="0"/>
        <v>30</v>
      </c>
      <c r="AF21" s="90">
        <f t="shared" si="0"/>
        <v>0</v>
      </c>
      <c r="AG21" s="99">
        <f t="shared" si="0"/>
        <v>4</v>
      </c>
    </row>
    <row r="22" spans="1:33" s="29" customFormat="1" ht="20.100000000000001" customHeight="1" x14ac:dyDescent="0.2">
      <c r="A22" s="98">
        <v>6</v>
      </c>
      <c r="B22" s="77" t="s">
        <v>32</v>
      </c>
      <c r="C22" s="93" t="s">
        <v>23</v>
      </c>
      <c r="D22" s="93" t="s">
        <v>27</v>
      </c>
      <c r="E22" s="48">
        <v>5</v>
      </c>
      <c r="F22" s="48"/>
      <c r="G22" s="48"/>
      <c r="H22" s="41">
        <v>1</v>
      </c>
      <c r="I22" s="48"/>
      <c r="J22" s="48"/>
      <c r="K22" s="48"/>
      <c r="L22" s="41"/>
      <c r="M22" s="49"/>
      <c r="N22" s="49"/>
      <c r="O22" s="49"/>
      <c r="P22" s="56"/>
      <c r="Q22" s="49"/>
      <c r="R22" s="49"/>
      <c r="S22" s="49"/>
      <c r="T22" s="41"/>
      <c r="U22" s="50"/>
      <c r="V22" s="50"/>
      <c r="W22" s="50"/>
      <c r="X22" s="41"/>
      <c r="Y22" s="50"/>
      <c r="Z22" s="50"/>
      <c r="AA22" s="50"/>
      <c r="AB22" s="41"/>
      <c r="AC22" s="83">
        <f t="shared" si="1"/>
        <v>5</v>
      </c>
      <c r="AD22" s="90">
        <f t="shared" si="2"/>
        <v>5</v>
      </c>
      <c r="AE22" s="90">
        <f t="shared" si="0"/>
        <v>0</v>
      </c>
      <c r="AF22" s="90">
        <f t="shared" si="0"/>
        <v>0</v>
      </c>
      <c r="AG22" s="99">
        <f t="shared" si="0"/>
        <v>1</v>
      </c>
    </row>
    <row r="23" spans="1:33" s="29" customFormat="1" ht="20.100000000000001" customHeight="1" x14ac:dyDescent="0.2">
      <c r="A23" s="98">
        <v>7</v>
      </c>
      <c r="B23" s="77" t="s">
        <v>33</v>
      </c>
      <c r="C23" s="93" t="s">
        <v>34</v>
      </c>
      <c r="D23" s="95" t="s">
        <v>35</v>
      </c>
      <c r="E23" s="48"/>
      <c r="F23" s="48">
        <v>30</v>
      </c>
      <c r="G23" s="48"/>
      <c r="H23" s="41">
        <v>0</v>
      </c>
      <c r="I23" s="48"/>
      <c r="J23" s="48">
        <v>30</v>
      </c>
      <c r="K23" s="48"/>
      <c r="L23" s="41">
        <v>0</v>
      </c>
      <c r="M23" s="49"/>
      <c r="N23" s="49"/>
      <c r="O23" s="49"/>
      <c r="P23" s="41"/>
      <c r="Q23" s="49"/>
      <c r="R23" s="49"/>
      <c r="S23" s="49"/>
      <c r="T23" s="41"/>
      <c r="U23" s="50"/>
      <c r="V23" s="50"/>
      <c r="W23" s="50"/>
      <c r="X23" s="41"/>
      <c r="Y23" s="50"/>
      <c r="Z23" s="50"/>
      <c r="AA23" s="50"/>
      <c r="AB23" s="41"/>
      <c r="AC23" s="83">
        <f t="shared" si="1"/>
        <v>60</v>
      </c>
      <c r="AD23" s="90">
        <f t="shared" si="2"/>
        <v>0</v>
      </c>
      <c r="AE23" s="90">
        <f t="shared" si="0"/>
        <v>60</v>
      </c>
      <c r="AF23" s="90">
        <f t="shared" si="0"/>
        <v>0</v>
      </c>
      <c r="AG23" s="99">
        <f t="shared" si="0"/>
        <v>0</v>
      </c>
    </row>
    <row r="24" spans="1:33" s="29" customFormat="1" ht="20.100000000000001" customHeight="1" x14ac:dyDescent="0.2">
      <c r="A24" s="98">
        <v>8</v>
      </c>
      <c r="B24" s="77" t="s">
        <v>120</v>
      </c>
      <c r="C24" s="93" t="s">
        <v>96</v>
      </c>
      <c r="D24" s="95" t="s">
        <v>37</v>
      </c>
      <c r="E24" s="48"/>
      <c r="F24" s="48"/>
      <c r="G24" s="48"/>
      <c r="H24" s="41"/>
      <c r="I24" s="48"/>
      <c r="J24" s="48"/>
      <c r="K24" s="48"/>
      <c r="L24" s="41"/>
      <c r="M24" s="49">
        <v>15</v>
      </c>
      <c r="N24" s="49"/>
      <c r="O24" s="49"/>
      <c r="P24" s="41">
        <v>1</v>
      </c>
      <c r="Q24" s="49"/>
      <c r="R24" s="49"/>
      <c r="S24" s="49"/>
      <c r="T24" s="41"/>
      <c r="U24" s="50"/>
      <c r="V24" s="50"/>
      <c r="W24" s="50"/>
      <c r="X24" s="41"/>
      <c r="Y24" s="50"/>
      <c r="Z24" s="50"/>
      <c r="AA24" s="50"/>
      <c r="AB24" s="41"/>
      <c r="AC24" s="83">
        <f t="shared" si="1"/>
        <v>15</v>
      </c>
      <c r="AD24" s="90">
        <f t="shared" si="2"/>
        <v>15</v>
      </c>
      <c r="AE24" s="90">
        <f t="shared" si="0"/>
        <v>0</v>
      </c>
      <c r="AF24" s="90">
        <f t="shared" si="0"/>
        <v>0</v>
      </c>
      <c r="AG24" s="99">
        <f t="shared" si="0"/>
        <v>1</v>
      </c>
    </row>
    <row r="25" spans="1:33" s="29" customFormat="1" ht="20.100000000000001" customHeight="1" x14ac:dyDescent="0.2">
      <c r="A25" s="98">
        <v>9</v>
      </c>
      <c r="B25" s="77" t="s">
        <v>121</v>
      </c>
      <c r="C25" s="93" t="s">
        <v>96</v>
      </c>
      <c r="D25" s="95" t="s">
        <v>37</v>
      </c>
      <c r="E25" s="48"/>
      <c r="F25" s="48"/>
      <c r="G25" s="48"/>
      <c r="H25" s="41"/>
      <c r="I25" s="48"/>
      <c r="J25" s="48"/>
      <c r="K25" s="48"/>
      <c r="L25" s="41"/>
      <c r="M25" s="49">
        <v>15</v>
      </c>
      <c r="N25" s="49"/>
      <c r="O25" s="49"/>
      <c r="P25" s="41">
        <v>1</v>
      </c>
      <c r="Q25" s="49"/>
      <c r="R25" s="49"/>
      <c r="S25" s="49"/>
      <c r="T25" s="41"/>
      <c r="U25" s="50"/>
      <c r="V25" s="50"/>
      <c r="W25" s="50"/>
      <c r="X25" s="41"/>
      <c r="Y25" s="50"/>
      <c r="Z25" s="50"/>
      <c r="AA25" s="50"/>
      <c r="AB25" s="41"/>
      <c r="AC25" s="83">
        <f t="shared" si="1"/>
        <v>15</v>
      </c>
      <c r="AD25" s="90">
        <f t="shared" si="2"/>
        <v>15</v>
      </c>
      <c r="AE25" s="90">
        <f t="shared" si="0"/>
        <v>0</v>
      </c>
      <c r="AF25" s="90">
        <f t="shared" si="0"/>
        <v>0</v>
      </c>
      <c r="AG25" s="99">
        <f t="shared" si="0"/>
        <v>1</v>
      </c>
    </row>
    <row r="26" spans="1:33" s="29" customFormat="1" ht="20.100000000000001" customHeight="1" x14ac:dyDescent="0.2">
      <c r="A26" s="136" t="s">
        <v>107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83">
        <f t="shared" ref="AC26:AG26" si="3">SUM(AC27:AC34)</f>
        <v>1125</v>
      </c>
      <c r="AD26" s="96">
        <f t="shared" si="3"/>
        <v>0</v>
      </c>
      <c r="AE26" s="96">
        <f t="shared" si="3"/>
        <v>1065</v>
      </c>
      <c r="AF26" s="96">
        <f t="shared" si="3"/>
        <v>60</v>
      </c>
      <c r="AG26" s="97">
        <f t="shared" si="3"/>
        <v>60</v>
      </c>
    </row>
    <row r="27" spans="1:33" s="30" customFormat="1" ht="20.100000000000001" customHeight="1" x14ac:dyDescent="0.2">
      <c r="A27" s="100">
        <v>10</v>
      </c>
      <c r="B27" s="77" t="s">
        <v>122</v>
      </c>
      <c r="C27" s="93" t="s">
        <v>97</v>
      </c>
      <c r="D27" s="147" t="s">
        <v>38</v>
      </c>
      <c r="E27" s="48"/>
      <c r="F27" s="48"/>
      <c r="G27" s="48"/>
      <c r="H27" s="41"/>
      <c r="I27" s="48"/>
      <c r="J27" s="48"/>
      <c r="K27" s="48"/>
      <c r="L27" s="41"/>
      <c r="M27" s="49"/>
      <c r="N27" s="49">
        <v>30</v>
      </c>
      <c r="O27" s="49"/>
      <c r="P27" s="41">
        <v>2</v>
      </c>
      <c r="Q27" s="49"/>
      <c r="R27" s="49">
        <v>30</v>
      </c>
      <c r="S27" s="49"/>
      <c r="T27" s="41">
        <v>2</v>
      </c>
      <c r="U27" s="50"/>
      <c r="V27" s="50">
        <v>30</v>
      </c>
      <c r="W27" s="50"/>
      <c r="X27" s="41">
        <v>2</v>
      </c>
      <c r="Y27" s="50"/>
      <c r="Z27" s="50">
        <v>15</v>
      </c>
      <c r="AA27" s="50"/>
      <c r="AB27" s="41">
        <v>1</v>
      </c>
      <c r="AC27" s="83">
        <f t="shared" ref="AC27:AC34" si="4">AD27+AE27+AF27</f>
        <v>105</v>
      </c>
      <c r="AD27" s="79">
        <f t="shared" ref="AD27:AG34" si="5">E27+I27+M27+Q27+U27+Y27</f>
        <v>0</v>
      </c>
      <c r="AE27" s="79">
        <f t="shared" si="5"/>
        <v>105</v>
      </c>
      <c r="AF27" s="79">
        <f t="shared" si="5"/>
        <v>0</v>
      </c>
      <c r="AG27" s="101">
        <f t="shared" si="5"/>
        <v>7</v>
      </c>
    </row>
    <row r="28" spans="1:33" s="30" customFormat="1" ht="20.100000000000001" customHeight="1" x14ac:dyDescent="0.2">
      <c r="A28" s="100">
        <v>11</v>
      </c>
      <c r="B28" s="78" t="s">
        <v>39</v>
      </c>
      <c r="C28" s="93" t="s">
        <v>98</v>
      </c>
      <c r="D28" s="147"/>
      <c r="E28" s="48"/>
      <c r="F28" s="48"/>
      <c r="G28" s="48"/>
      <c r="H28" s="41"/>
      <c r="I28" s="48"/>
      <c r="J28" s="48"/>
      <c r="K28" s="48"/>
      <c r="L28" s="41"/>
      <c r="M28" s="49"/>
      <c r="N28" s="49">
        <v>30</v>
      </c>
      <c r="O28" s="49"/>
      <c r="P28" s="41">
        <v>2</v>
      </c>
      <c r="Q28" s="49"/>
      <c r="R28" s="49">
        <v>30</v>
      </c>
      <c r="S28" s="49"/>
      <c r="T28" s="41">
        <v>2</v>
      </c>
      <c r="U28" s="50"/>
      <c r="V28" s="50">
        <v>30</v>
      </c>
      <c r="W28" s="50"/>
      <c r="X28" s="82">
        <v>2</v>
      </c>
      <c r="Y28" s="50"/>
      <c r="Z28" s="50">
        <v>30</v>
      </c>
      <c r="AA28" s="50"/>
      <c r="AB28" s="41">
        <v>2</v>
      </c>
      <c r="AC28" s="83">
        <f t="shared" si="4"/>
        <v>120</v>
      </c>
      <c r="AD28" s="79">
        <f t="shared" si="5"/>
        <v>0</v>
      </c>
      <c r="AE28" s="79">
        <f t="shared" si="5"/>
        <v>120</v>
      </c>
      <c r="AF28" s="79">
        <f t="shared" si="5"/>
        <v>0</v>
      </c>
      <c r="AG28" s="101">
        <f t="shared" si="5"/>
        <v>8</v>
      </c>
    </row>
    <row r="29" spans="1:33" s="30" customFormat="1" ht="20.100000000000001" customHeight="1" x14ac:dyDescent="0.2">
      <c r="A29" s="100">
        <v>12</v>
      </c>
      <c r="B29" s="78" t="s">
        <v>40</v>
      </c>
      <c r="C29" s="93" t="s">
        <v>98</v>
      </c>
      <c r="D29" s="147"/>
      <c r="E29" s="48"/>
      <c r="F29" s="48"/>
      <c r="G29" s="48"/>
      <c r="H29" s="41"/>
      <c r="I29" s="48"/>
      <c r="J29" s="48"/>
      <c r="K29" s="48"/>
      <c r="L29" s="41"/>
      <c r="M29" s="49"/>
      <c r="N29" s="49">
        <v>30</v>
      </c>
      <c r="O29" s="49"/>
      <c r="P29" s="82">
        <v>3</v>
      </c>
      <c r="Q29" s="49"/>
      <c r="R29" s="49">
        <v>30</v>
      </c>
      <c r="S29" s="49"/>
      <c r="T29" s="41">
        <v>2</v>
      </c>
      <c r="U29" s="50"/>
      <c r="V29" s="50">
        <v>30</v>
      </c>
      <c r="W29" s="50"/>
      <c r="X29" s="82">
        <v>2</v>
      </c>
      <c r="Y29" s="50"/>
      <c r="Z29" s="50">
        <v>30</v>
      </c>
      <c r="AA29" s="50"/>
      <c r="AB29" s="41">
        <v>2</v>
      </c>
      <c r="AC29" s="83">
        <f t="shared" si="4"/>
        <v>120</v>
      </c>
      <c r="AD29" s="79">
        <f t="shared" si="5"/>
        <v>0</v>
      </c>
      <c r="AE29" s="79">
        <f t="shared" si="5"/>
        <v>120</v>
      </c>
      <c r="AF29" s="79">
        <f t="shared" si="5"/>
        <v>0</v>
      </c>
      <c r="AG29" s="101">
        <f t="shared" si="5"/>
        <v>9</v>
      </c>
    </row>
    <row r="30" spans="1:33" s="30" customFormat="1" ht="20.100000000000001" customHeight="1" x14ac:dyDescent="0.2">
      <c r="A30" s="100">
        <v>13</v>
      </c>
      <c r="B30" s="78" t="s">
        <v>41</v>
      </c>
      <c r="C30" s="93" t="s">
        <v>42</v>
      </c>
      <c r="D30" s="147"/>
      <c r="E30" s="48"/>
      <c r="F30" s="48">
        <v>60</v>
      </c>
      <c r="G30" s="48"/>
      <c r="H30" s="41">
        <v>3</v>
      </c>
      <c r="I30" s="48"/>
      <c r="J30" s="48">
        <v>90</v>
      </c>
      <c r="K30" s="48"/>
      <c r="L30" s="41">
        <v>4</v>
      </c>
      <c r="M30" s="49"/>
      <c r="N30" s="49">
        <v>30</v>
      </c>
      <c r="O30" s="49"/>
      <c r="P30" s="82">
        <v>2</v>
      </c>
      <c r="Q30" s="49"/>
      <c r="R30" s="49">
        <v>30</v>
      </c>
      <c r="S30" s="49"/>
      <c r="T30" s="41">
        <v>2</v>
      </c>
      <c r="U30" s="50"/>
      <c r="V30" s="50">
        <v>30</v>
      </c>
      <c r="W30" s="50"/>
      <c r="X30" s="82">
        <v>2</v>
      </c>
      <c r="Y30" s="50"/>
      <c r="Z30" s="50">
        <v>30</v>
      </c>
      <c r="AA30" s="50"/>
      <c r="AB30" s="41">
        <v>1</v>
      </c>
      <c r="AC30" s="83">
        <f t="shared" si="4"/>
        <v>270</v>
      </c>
      <c r="AD30" s="79">
        <f t="shared" si="5"/>
        <v>0</v>
      </c>
      <c r="AE30" s="79">
        <f t="shared" si="5"/>
        <v>270</v>
      </c>
      <c r="AF30" s="79">
        <f t="shared" si="5"/>
        <v>0</v>
      </c>
      <c r="AG30" s="101">
        <f t="shared" si="5"/>
        <v>14</v>
      </c>
    </row>
    <row r="31" spans="1:33" s="30" customFormat="1" ht="20.100000000000001" customHeight="1" x14ac:dyDescent="0.2">
      <c r="A31" s="100">
        <v>14</v>
      </c>
      <c r="B31" s="78" t="s">
        <v>123</v>
      </c>
      <c r="C31" s="93" t="s">
        <v>43</v>
      </c>
      <c r="D31" s="147"/>
      <c r="E31" s="48"/>
      <c r="F31" s="48"/>
      <c r="G31" s="48">
        <v>30</v>
      </c>
      <c r="H31" s="82">
        <v>2</v>
      </c>
      <c r="I31" s="48"/>
      <c r="J31" s="48"/>
      <c r="K31" s="48">
        <v>30</v>
      </c>
      <c r="L31" s="41">
        <v>2</v>
      </c>
      <c r="M31" s="49"/>
      <c r="N31" s="155"/>
      <c r="O31" s="155"/>
      <c r="P31" s="82"/>
      <c r="Q31" s="155"/>
      <c r="R31" s="49"/>
      <c r="S31" s="49"/>
      <c r="T31" s="82"/>
      <c r="U31" s="50"/>
      <c r="V31" s="154"/>
      <c r="W31" s="154"/>
      <c r="X31" s="82"/>
      <c r="Y31" s="50"/>
      <c r="Z31" s="50"/>
      <c r="AA31" s="50"/>
      <c r="AB31" s="41"/>
      <c r="AC31" s="83">
        <f t="shared" si="4"/>
        <v>60</v>
      </c>
      <c r="AD31" s="79">
        <f t="shared" si="5"/>
        <v>0</v>
      </c>
      <c r="AE31" s="79">
        <f t="shared" si="5"/>
        <v>0</v>
      </c>
      <c r="AF31" s="79">
        <f t="shared" si="5"/>
        <v>60</v>
      </c>
      <c r="AG31" s="101">
        <f t="shared" si="5"/>
        <v>4</v>
      </c>
    </row>
    <row r="32" spans="1:33" s="30" customFormat="1" ht="20.100000000000001" customHeight="1" x14ac:dyDescent="0.2">
      <c r="A32" s="100">
        <v>15</v>
      </c>
      <c r="B32" s="70" t="s">
        <v>99</v>
      </c>
      <c r="C32" s="93" t="s">
        <v>29</v>
      </c>
      <c r="D32" s="147"/>
      <c r="E32" s="48"/>
      <c r="F32" s="48">
        <v>75</v>
      </c>
      <c r="G32" s="48"/>
      <c r="H32" s="41">
        <v>3</v>
      </c>
      <c r="I32" s="48"/>
      <c r="J32" s="48">
        <v>75</v>
      </c>
      <c r="K32" s="48"/>
      <c r="L32" s="41">
        <v>3</v>
      </c>
      <c r="M32" s="49"/>
      <c r="N32" s="49"/>
      <c r="O32" s="49"/>
      <c r="P32" s="82"/>
      <c r="Q32" s="49"/>
      <c r="R32" s="49"/>
      <c r="S32" s="49"/>
      <c r="T32" s="82"/>
      <c r="U32" s="50"/>
      <c r="V32" s="50"/>
      <c r="W32" s="50"/>
      <c r="X32" s="41"/>
      <c r="Y32" s="50"/>
      <c r="Z32" s="50"/>
      <c r="AA32" s="50"/>
      <c r="AB32" s="41"/>
      <c r="AC32" s="83">
        <f t="shared" si="4"/>
        <v>150</v>
      </c>
      <c r="AD32" s="79">
        <f t="shared" si="5"/>
        <v>0</v>
      </c>
      <c r="AE32" s="79">
        <f t="shared" si="5"/>
        <v>150</v>
      </c>
      <c r="AF32" s="79">
        <f t="shared" si="5"/>
        <v>0</v>
      </c>
      <c r="AG32" s="101">
        <f t="shared" si="5"/>
        <v>6</v>
      </c>
    </row>
    <row r="33" spans="1:33" s="29" customFormat="1" ht="20.100000000000001" customHeight="1" x14ac:dyDescent="0.2">
      <c r="A33" s="100">
        <v>16</v>
      </c>
      <c r="B33" s="70" t="s">
        <v>100</v>
      </c>
      <c r="C33" s="93" t="s">
        <v>29</v>
      </c>
      <c r="D33" s="147"/>
      <c r="E33" s="48"/>
      <c r="F33" s="48">
        <v>75</v>
      </c>
      <c r="G33" s="48"/>
      <c r="H33" s="41">
        <v>3</v>
      </c>
      <c r="I33" s="48"/>
      <c r="J33" s="48">
        <v>75</v>
      </c>
      <c r="K33" s="48"/>
      <c r="L33" s="41">
        <v>3</v>
      </c>
      <c r="M33" s="49"/>
      <c r="N33" s="49"/>
      <c r="O33" s="49"/>
      <c r="P33" s="41"/>
      <c r="Q33" s="49"/>
      <c r="R33" s="49"/>
      <c r="S33" s="49"/>
      <c r="T33" s="41"/>
      <c r="U33" s="50"/>
      <c r="V33" s="50"/>
      <c r="W33" s="50"/>
      <c r="X33" s="41"/>
      <c r="Y33" s="50"/>
      <c r="Z33" s="50"/>
      <c r="AA33" s="50"/>
      <c r="AB33" s="41"/>
      <c r="AC33" s="83">
        <f t="shared" si="4"/>
        <v>150</v>
      </c>
      <c r="AD33" s="79">
        <f t="shared" si="5"/>
        <v>0</v>
      </c>
      <c r="AE33" s="79">
        <f t="shared" si="5"/>
        <v>150</v>
      </c>
      <c r="AF33" s="79">
        <f t="shared" si="5"/>
        <v>0</v>
      </c>
      <c r="AG33" s="101">
        <f t="shared" si="5"/>
        <v>6</v>
      </c>
    </row>
    <row r="34" spans="1:33" s="29" customFormat="1" ht="20.100000000000001" customHeight="1" x14ac:dyDescent="0.2">
      <c r="A34" s="100">
        <v>17</v>
      </c>
      <c r="B34" s="70" t="s">
        <v>101</v>
      </c>
      <c r="C34" s="71" t="s">
        <v>59</v>
      </c>
      <c r="D34" s="147"/>
      <c r="E34" s="48"/>
      <c r="F34" s="48">
        <v>75</v>
      </c>
      <c r="G34" s="48"/>
      <c r="H34" s="41">
        <v>3</v>
      </c>
      <c r="I34" s="48"/>
      <c r="J34" s="48">
        <v>75</v>
      </c>
      <c r="K34" s="48"/>
      <c r="L34" s="41">
        <v>3</v>
      </c>
      <c r="M34" s="49"/>
      <c r="N34" s="49"/>
      <c r="O34" s="49"/>
      <c r="P34" s="61"/>
      <c r="Q34" s="49"/>
      <c r="R34" s="49"/>
      <c r="S34" s="49"/>
      <c r="T34" s="61"/>
      <c r="U34" s="50"/>
      <c r="V34" s="50"/>
      <c r="W34" s="50"/>
      <c r="X34" s="41"/>
      <c r="Y34" s="50"/>
      <c r="Z34" s="50"/>
      <c r="AA34" s="50"/>
      <c r="AB34" s="41"/>
      <c r="AC34" s="83">
        <f t="shared" si="4"/>
        <v>150</v>
      </c>
      <c r="AD34" s="79">
        <f t="shared" si="5"/>
        <v>0</v>
      </c>
      <c r="AE34" s="79">
        <f t="shared" si="5"/>
        <v>150</v>
      </c>
      <c r="AF34" s="79">
        <f t="shared" si="5"/>
        <v>0</v>
      </c>
      <c r="AG34" s="101">
        <f t="shared" si="5"/>
        <v>6</v>
      </c>
    </row>
    <row r="35" spans="1:33" s="30" customFormat="1" ht="20.100000000000001" customHeight="1" x14ac:dyDescent="0.2">
      <c r="A35" s="136" t="s">
        <v>109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83">
        <f t="shared" ref="AC35:AG35" si="6">SUM(AC36:AC41)</f>
        <v>245</v>
      </c>
      <c r="AD35" s="96">
        <f t="shared" si="6"/>
        <v>30</v>
      </c>
      <c r="AE35" s="96">
        <f t="shared" si="6"/>
        <v>215</v>
      </c>
      <c r="AF35" s="96">
        <f t="shared" si="6"/>
        <v>0</v>
      </c>
      <c r="AG35" s="97">
        <f t="shared" si="6"/>
        <v>16</v>
      </c>
    </row>
    <row r="36" spans="1:33" s="29" customFormat="1" ht="20.100000000000001" customHeight="1" x14ac:dyDescent="0.2">
      <c r="A36" s="100">
        <v>18</v>
      </c>
      <c r="B36" s="77" t="s">
        <v>44</v>
      </c>
      <c r="C36" s="93" t="s">
        <v>45</v>
      </c>
      <c r="D36" s="95" t="s">
        <v>24</v>
      </c>
      <c r="E36" s="48"/>
      <c r="F36" s="48"/>
      <c r="G36" s="48"/>
      <c r="H36" s="41"/>
      <c r="I36" s="48">
        <v>30</v>
      </c>
      <c r="J36" s="48"/>
      <c r="K36" s="48"/>
      <c r="L36" s="41">
        <v>2</v>
      </c>
      <c r="M36" s="49"/>
      <c r="N36" s="49"/>
      <c r="O36" s="49"/>
      <c r="P36" s="41"/>
      <c r="Q36" s="49"/>
      <c r="R36" s="49"/>
      <c r="S36" s="49"/>
      <c r="T36" s="75"/>
      <c r="U36" s="50"/>
      <c r="V36" s="50"/>
      <c r="W36" s="50"/>
      <c r="X36" s="75"/>
      <c r="Y36" s="50"/>
      <c r="Z36" s="50"/>
      <c r="AA36" s="50"/>
      <c r="AB36" s="41"/>
      <c r="AC36" s="83">
        <f>AD36+AE36+AF36</f>
        <v>30</v>
      </c>
      <c r="AD36" s="79">
        <f>Y36+U36+Q36+M36+I36+E36</f>
        <v>30</v>
      </c>
      <c r="AE36" s="79">
        <f t="shared" ref="AE36:AG38" si="7">Z36+V36+R36+N36+J36+F36</f>
        <v>0</v>
      </c>
      <c r="AF36" s="79">
        <f t="shared" si="7"/>
        <v>0</v>
      </c>
      <c r="AG36" s="101">
        <f t="shared" si="7"/>
        <v>2</v>
      </c>
    </row>
    <row r="37" spans="1:33" s="29" customFormat="1" ht="20.100000000000001" customHeight="1" x14ac:dyDescent="0.2">
      <c r="A37" s="102">
        <v>19</v>
      </c>
      <c r="B37" s="77" t="s">
        <v>46</v>
      </c>
      <c r="C37" s="93" t="s">
        <v>47</v>
      </c>
      <c r="D37" s="95" t="s">
        <v>48</v>
      </c>
      <c r="E37" s="48"/>
      <c r="F37" s="48"/>
      <c r="G37" s="48"/>
      <c r="H37" s="41"/>
      <c r="I37" s="48"/>
      <c r="J37" s="48"/>
      <c r="K37" s="48"/>
      <c r="L37" s="41"/>
      <c r="M37" s="49"/>
      <c r="N37" s="49"/>
      <c r="O37" s="49"/>
      <c r="P37" s="41"/>
      <c r="Q37" s="49"/>
      <c r="R37" s="49"/>
      <c r="S37" s="49"/>
      <c r="T37" s="52"/>
      <c r="U37" s="50"/>
      <c r="V37" s="50">
        <v>30</v>
      </c>
      <c r="W37" s="50"/>
      <c r="X37" s="41">
        <v>2</v>
      </c>
      <c r="Y37" s="50"/>
      <c r="Z37" s="50"/>
      <c r="AA37" s="50"/>
      <c r="AB37" s="41"/>
      <c r="AC37" s="83">
        <f t="shared" ref="AC37" si="8">AD37+AE37+AF37</f>
        <v>30</v>
      </c>
      <c r="AD37" s="79">
        <f t="shared" ref="AD37:AG37" si="9">Y37+U37+Q37+M37+I37+E37</f>
        <v>0</v>
      </c>
      <c r="AE37" s="79">
        <f t="shared" si="9"/>
        <v>30</v>
      </c>
      <c r="AF37" s="79">
        <f t="shared" si="9"/>
        <v>0</v>
      </c>
      <c r="AG37" s="101">
        <f t="shared" si="9"/>
        <v>2</v>
      </c>
    </row>
    <row r="38" spans="1:33" s="74" customFormat="1" ht="20.100000000000001" customHeight="1" x14ac:dyDescent="0.2">
      <c r="A38" s="103">
        <v>20</v>
      </c>
      <c r="B38" s="78" t="s">
        <v>49</v>
      </c>
      <c r="C38" s="72" t="s">
        <v>55</v>
      </c>
      <c r="D38" s="73" t="s">
        <v>78</v>
      </c>
      <c r="E38" s="48"/>
      <c r="F38" s="48">
        <v>30</v>
      </c>
      <c r="G38" s="48"/>
      <c r="H38" s="75">
        <v>2</v>
      </c>
      <c r="I38" s="48"/>
      <c r="J38" s="48">
        <v>30</v>
      </c>
      <c r="K38" s="48"/>
      <c r="L38" s="82">
        <v>2</v>
      </c>
      <c r="M38" s="49"/>
      <c r="N38" s="49">
        <v>30</v>
      </c>
      <c r="O38" s="49"/>
      <c r="P38" s="82">
        <v>2</v>
      </c>
      <c r="Q38" s="49"/>
      <c r="R38" s="49"/>
      <c r="S38" s="49"/>
      <c r="T38" s="82"/>
      <c r="U38" s="50"/>
      <c r="V38" s="50"/>
      <c r="W38" s="50"/>
      <c r="X38" s="82"/>
      <c r="Y38" s="50"/>
      <c r="Z38" s="50"/>
      <c r="AA38" s="50"/>
      <c r="AB38" s="82"/>
      <c r="AC38" s="83">
        <f>AD38+AE38+AF38</f>
        <v>90</v>
      </c>
      <c r="AD38" s="63">
        <f>Y38+U38+Q38+M38+I38+E38</f>
        <v>0</v>
      </c>
      <c r="AE38" s="63">
        <f t="shared" si="7"/>
        <v>90</v>
      </c>
      <c r="AF38" s="63">
        <f t="shared" si="7"/>
        <v>0</v>
      </c>
      <c r="AG38" s="104">
        <f t="shared" si="7"/>
        <v>6</v>
      </c>
    </row>
    <row r="39" spans="1:33" s="29" customFormat="1" ht="20.100000000000001" customHeight="1" x14ac:dyDescent="0.2">
      <c r="A39" s="98">
        <v>21</v>
      </c>
      <c r="B39" s="77" t="s">
        <v>50</v>
      </c>
      <c r="C39" s="93" t="s">
        <v>20</v>
      </c>
      <c r="D39" s="95" t="s">
        <v>20</v>
      </c>
      <c r="E39" s="48"/>
      <c r="F39" s="48"/>
      <c r="G39" s="48"/>
      <c r="H39" s="41"/>
      <c r="I39" s="48"/>
      <c r="J39" s="48">
        <v>20</v>
      </c>
      <c r="K39" s="48"/>
      <c r="L39" s="41">
        <v>1</v>
      </c>
      <c r="M39" s="49"/>
      <c r="N39" s="49"/>
      <c r="O39" s="49"/>
      <c r="P39" s="41"/>
      <c r="Q39" s="49"/>
      <c r="R39" s="49"/>
      <c r="S39" s="49"/>
      <c r="T39" s="41"/>
      <c r="U39" s="50"/>
      <c r="V39" s="50"/>
      <c r="W39" s="50"/>
      <c r="X39" s="41"/>
      <c r="Y39" s="50"/>
      <c r="Z39" s="50"/>
      <c r="AA39" s="50"/>
      <c r="AB39" s="41"/>
      <c r="AC39" s="83">
        <f>SUM(AD39:AF39)</f>
        <v>20</v>
      </c>
      <c r="AD39" s="90">
        <f t="shared" ref="AD39:AG40" si="10">E39+I39+M39+Q39+U39+Y39</f>
        <v>0</v>
      </c>
      <c r="AE39" s="90">
        <f t="shared" si="10"/>
        <v>20</v>
      </c>
      <c r="AF39" s="90">
        <f t="shared" si="10"/>
        <v>0</v>
      </c>
      <c r="AG39" s="99">
        <f t="shared" si="10"/>
        <v>1</v>
      </c>
    </row>
    <row r="40" spans="1:33" s="30" customFormat="1" ht="20.100000000000001" customHeight="1" x14ac:dyDescent="0.2">
      <c r="A40" s="98">
        <v>22</v>
      </c>
      <c r="B40" s="77" t="s">
        <v>51</v>
      </c>
      <c r="C40" s="93" t="s">
        <v>52</v>
      </c>
      <c r="D40" s="95" t="s">
        <v>102</v>
      </c>
      <c r="E40" s="48"/>
      <c r="F40" s="48"/>
      <c r="G40" s="48"/>
      <c r="H40" s="41"/>
      <c r="I40" s="48"/>
      <c r="J40" s="48"/>
      <c r="K40" s="48"/>
      <c r="L40" s="41"/>
      <c r="M40" s="49"/>
      <c r="N40" s="49"/>
      <c r="O40" s="49"/>
      <c r="P40" s="41"/>
      <c r="Q40" s="49"/>
      <c r="R40" s="49"/>
      <c r="S40" s="49"/>
      <c r="T40" s="41"/>
      <c r="U40" s="50"/>
      <c r="V40" s="50">
        <v>30</v>
      </c>
      <c r="W40" s="50"/>
      <c r="X40" s="41">
        <v>2</v>
      </c>
      <c r="Y40" s="50"/>
      <c r="Z40" s="50"/>
      <c r="AA40" s="50"/>
      <c r="AB40" s="41"/>
      <c r="AC40" s="83">
        <f>SUM(AD40:AF40)</f>
        <v>30</v>
      </c>
      <c r="AD40" s="90">
        <f t="shared" si="10"/>
        <v>0</v>
      </c>
      <c r="AE40" s="90">
        <f t="shared" si="10"/>
        <v>30</v>
      </c>
      <c r="AF40" s="90">
        <f t="shared" si="10"/>
        <v>0</v>
      </c>
      <c r="AG40" s="99">
        <f t="shared" si="10"/>
        <v>2</v>
      </c>
    </row>
    <row r="41" spans="1:33" s="29" customFormat="1" ht="20.100000000000001" customHeight="1" x14ac:dyDescent="0.2">
      <c r="A41" s="100">
        <v>23</v>
      </c>
      <c r="B41" s="77" t="s">
        <v>54</v>
      </c>
      <c r="C41" s="93" t="s">
        <v>55</v>
      </c>
      <c r="D41" s="95" t="s">
        <v>56</v>
      </c>
      <c r="E41" s="48"/>
      <c r="F41" s="48"/>
      <c r="G41" s="48"/>
      <c r="H41" s="41"/>
      <c r="I41" s="48"/>
      <c r="J41" s="48"/>
      <c r="K41" s="48"/>
      <c r="L41" s="41"/>
      <c r="M41" s="49"/>
      <c r="N41" s="49">
        <v>15</v>
      </c>
      <c r="O41" s="49"/>
      <c r="P41" s="41">
        <v>1</v>
      </c>
      <c r="Q41" s="49"/>
      <c r="R41" s="49">
        <v>30</v>
      </c>
      <c r="S41" s="49"/>
      <c r="T41" s="41">
        <v>2</v>
      </c>
      <c r="U41" s="50"/>
      <c r="V41" s="50"/>
      <c r="W41" s="50"/>
      <c r="X41" s="41"/>
      <c r="Y41" s="50"/>
      <c r="Z41" s="50"/>
      <c r="AA41" s="50"/>
      <c r="AB41" s="41"/>
      <c r="AC41" s="83">
        <f t="shared" ref="AC41" si="11">AD41+AE41+AF41</f>
        <v>45</v>
      </c>
      <c r="AD41" s="79">
        <f t="shared" ref="AD41:AG41" si="12">Y41+U41+Q41+M41+I41+E41</f>
        <v>0</v>
      </c>
      <c r="AE41" s="79">
        <f t="shared" si="12"/>
        <v>45</v>
      </c>
      <c r="AF41" s="79">
        <f t="shared" si="12"/>
        <v>0</v>
      </c>
      <c r="AG41" s="101">
        <f t="shared" si="12"/>
        <v>3</v>
      </c>
    </row>
    <row r="42" spans="1:33" s="30" customFormat="1" ht="20.100000000000001" customHeight="1" x14ac:dyDescent="0.2">
      <c r="A42" s="136" t="s">
        <v>108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83">
        <f t="shared" ref="AC42:AG42" si="13">SUM(AC43:AC47)</f>
        <v>255</v>
      </c>
      <c r="AD42" s="96">
        <f t="shared" si="13"/>
        <v>30</v>
      </c>
      <c r="AE42" s="96">
        <f t="shared" si="13"/>
        <v>225</v>
      </c>
      <c r="AF42" s="96">
        <f t="shared" si="13"/>
        <v>0</v>
      </c>
      <c r="AG42" s="97">
        <f t="shared" si="13"/>
        <v>17</v>
      </c>
    </row>
    <row r="43" spans="1:33" s="74" customFormat="1" ht="20.100000000000001" customHeight="1" x14ac:dyDescent="0.2">
      <c r="A43" s="105">
        <v>24</v>
      </c>
      <c r="B43" s="78" t="s">
        <v>57</v>
      </c>
      <c r="C43" s="72" t="s">
        <v>20</v>
      </c>
      <c r="D43" s="73" t="s">
        <v>21</v>
      </c>
      <c r="E43" s="48"/>
      <c r="F43" s="48"/>
      <c r="G43" s="48"/>
      <c r="H43" s="82"/>
      <c r="I43" s="48">
        <v>30</v>
      </c>
      <c r="J43" s="48"/>
      <c r="K43" s="48"/>
      <c r="L43" s="82">
        <v>2</v>
      </c>
      <c r="M43" s="49"/>
      <c r="N43" s="49"/>
      <c r="O43" s="49"/>
      <c r="P43" s="82"/>
      <c r="Q43" s="49"/>
      <c r="R43" s="49"/>
      <c r="S43" s="49"/>
      <c r="T43" s="82"/>
      <c r="U43" s="50"/>
      <c r="V43" s="50"/>
      <c r="W43" s="50"/>
      <c r="X43" s="82"/>
      <c r="Y43" s="50"/>
      <c r="Z43" s="50"/>
      <c r="AA43" s="50"/>
      <c r="AB43" s="82"/>
      <c r="AC43" s="83">
        <f>SUM(AD43:AF43)</f>
        <v>30</v>
      </c>
      <c r="AD43" s="75">
        <f t="shared" ref="AD43:AG47" si="14">E43+I43+M43+Q43+U43+Y43</f>
        <v>30</v>
      </c>
      <c r="AE43" s="75">
        <f t="shared" si="14"/>
        <v>0</v>
      </c>
      <c r="AF43" s="75">
        <f t="shared" si="14"/>
        <v>0</v>
      </c>
      <c r="AG43" s="106">
        <f t="shared" si="14"/>
        <v>2</v>
      </c>
    </row>
    <row r="44" spans="1:33" s="29" customFormat="1" ht="20.100000000000001" customHeight="1" x14ac:dyDescent="0.2">
      <c r="A44" s="98">
        <v>25</v>
      </c>
      <c r="B44" s="78" t="s">
        <v>58</v>
      </c>
      <c r="C44" s="93" t="s">
        <v>59</v>
      </c>
      <c r="D44" s="95" t="s">
        <v>21</v>
      </c>
      <c r="E44" s="48"/>
      <c r="F44" s="48">
        <v>30</v>
      </c>
      <c r="G44" s="48"/>
      <c r="H44" s="41">
        <v>2</v>
      </c>
      <c r="I44" s="48"/>
      <c r="J44" s="156">
        <v>15</v>
      </c>
      <c r="K44" s="48"/>
      <c r="L44" s="82">
        <v>1</v>
      </c>
      <c r="M44" s="49"/>
      <c r="N44" s="49"/>
      <c r="O44" s="49"/>
      <c r="P44" s="41"/>
      <c r="Q44" s="49"/>
      <c r="R44" s="49"/>
      <c r="S44" s="49"/>
      <c r="T44" s="41"/>
      <c r="U44" s="50"/>
      <c r="V44" s="50"/>
      <c r="W44" s="50"/>
      <c r="X44" s="41"/>
      <c r="Y44" s="50"/>
      <c r="Z44" s="50"/>
      <c r="AA44" s="50"/>
      <c r="AB44" s="41"/>
      <c r="AC44" s="83">
        <f>SUM(AD44:AF44)</f>
        <v>45</v>
      </c>
      <c r="AD44" s="90">
        <f t="shared" si="14"/>
        <v>0</v>
      </c>
      <c r="AE44" s="90">
        <f t="shared" si="14"/>
        <v>45</v>
      </c>
      <c r="AF44" s="90">
        <f t="shared" si="14"/>
        <v>0</v>
      </c>
      <c r="AG44" s="99">
        <f t="shared" si="14"/>
        <v>3</v>
      </c>
    </row>
    <row r="45" spans="1:33" s="29" customFormat="1" ht="20.100000000000001" customHeight="1" x14ac:dyDescent="0.2">
      <c r="A45" s="98">
        <v>26</v>
      </c>
      <c r="B45" s="77" t="s">
        <v>60</v>
      </c>
      <c r="C45" s="93" t="s">
        <v>59</v>
      </c>
      <c r="D45" s="95" t="s">
        <v>48</v>
      </c>
      <c r="E45" s="48"/>
      <c r="F45" s="48">
        <v>30</v>
      </c>
      <c r="G45" s="48"/>
      <c r="H45" s="41">
        <v>2</v>
      </c>
      <c r="I45" s="48"/>
      <c r="J45" s="48">
        <v>30</v>
      </c>
      <c r="K45" s="48"/>
      <c r="L45" s="41">
        <v>2</v>
      </c>
      <c r="M45" s="49"/>
      <c r="N45" s="49"/>
      <c r="O45" s="49"/>
      <c r="P45" s="41"/>
      <c r="Q45" s="49"/>
      <c r="R45" s="49"/>
      <c r="S45" s="49"/>
      <c r="T45" s="41"/>
      <c r="U45" s="50"/>
      <c r="V45" s="50"/>
      <c r="W45" s="50"/>
      <c r="X45" s="41"/>
      <c r="Y45" s="50"/>
      <c r="Z45" s="50"/>
      <c r="AA45" s="50"/>
      <c r="AB45" s="41"/>
      <c r="AC45" s="83">
        <f>SUM(AD45:AF45)</f>
        <v>60</v>
      </c>
      <c r="AD45" s="90">
        <f t="shared" si="14"/>
        <v>0</v>
      </c>
      <c r="AE45" s="90">
        <f t="shared" si="14"/>
        <v>60</v>
      </c>
      <c r="AF45" s="90">
        <f t="shared" si="14"/>
        <v>0</v>
      </c>
      <c r="AG45" s="99">
        <f t="shared" si="14"/>
        <v>4</v>
      </c>
    </row>
    <row r="46" spans="1:33" s="29" customFormat="1" ht="20.100000000000001" customHeight="1" x14ac:dyDescent="0.2">
      <c r="A46" s="98">
        <v>27</v>
      </c>
      <c r="B46" s="77" t="s">
        <v>61</v>
      </c>
      <c r="C46" s="93" t="s">
        <v>62</v>
      </c>
      <c r="D46" s="95" t="s">
        <v>63</v>
      </c>
      <c r="E46" s="48"/>
      <c r="F46" s="48"/>
      <c r="G46" s="48"/>
      <c r="H46" s="41"/>
      <c r="I46" s="48"/>
      <c r="J46" s="48"/>
      <c r="K46" s="48"/>
      <c r="L46" s="41"/>
      <c r="M46" s="49"/>
      <c r="N46" s="49">
        <v>30</v>
      </c>
      <c r="O46" s="49"/>
      <c r="P46" s="41">
        <v>2</v>
      </c>
      <c r="Q46" s="49"/>
      <c r="R46" s="49">
        <v>30</v>
      </c>
      <c r="S46" s="49"/>
      <c r="T46" s="41">
        <v>2</v>
      </c>
      <c r="U46" s="50"/>
      <c r="V46" s="50">
        <v>30</v>
      </c>
      <c r="W46" s="50"/>
      <c r="X46" s="41">
        <v>2</v>
      </c>
      <c r="Y46" s="50"/>
      <c r="Z46" s="50"/>
      <c r="AA46" s="50"/>
      <c r="AB46" s="41"/>
      <c r="AC46" s="83">
        <f>SUM(AD46:AF46)</f>
        <v>90</v>
      </c>
      <c r="AD46" s="90">
        <f t="shared" si="14"/>
        <v>0</v>
      </c>
      <c r="AE46" s="90">
        <f t="shared" si="14"/>
        <v>90</v>
      </c>
      <c r="AF46" s="90">
        <f t="shared" si="14"/>
        <v>0</v>
      </c>
      <c r="AG46" s="99">
        <f t="shared" si="14"/>
        <v>6</v>
      </c>
    </row>
    <row r="47" spans="1:33" s="29" customFormat="1" ht="20.100000000000001" customHeight="1" x14ac:dyDescent="0.2">
      <c r="A47" s="98">
        <v>28</v>
      </c>
      <c r="B47" s="77" t="s">
        <v>64</v>
      </c>
      <c r="C47" s="93" t="s">
        <v>20</v>
      </c>
      <c r="D47" s="95" t="s">
        <v>21</v>
      </c>
      <c r="E47" s="48"/>
      <c r="F47" s="48"/>
      <c r="G47" s="48"/>
      <c r="H47" s="41"/>
      <c r="I47" s="48"/>
      <c r="J47" s="48">
        <v>30</v>
      </c>
      <c r="K47" s="48"/>
      <c r="L47" s="41">
        <v>2</v>
      </c>
      <c r="M47" s="49"/>
      <c r="N47" s="49"/>
      <c r="O47" s="49"/>
      <c r="P47" s="41"/>
      <c r="Q47" s="49"/>
      <c r="R47" s="49"/>
      <c r="S47" s="49"/>
      <c r="T47" s="41"/>
      <c r="U47" s="50"/>
      <c r="V47" s="50"/>
      <c r="W47" s="50"/>
      <c r="X47" s="41"/>
      <c r="Y47" s="50"/>
      <c r="Z47" s="50"/>
      <c r="AA47" s="50"/>
      <c r="AB47" s="41"/>
      <c r="AC47" s="83">
        <f>SUM(AD47:AF47)</f>
        <v>30</v>
      </c>
      <c r="AD47" s="90">
        <f t="shared" si="14"/>
        <v>0</v>
      </c>
      <c r="AE47" s="90">
        <f t="shared" si="14"/>
        <v>30</v>
      </c>
      <c r="AF47" s="90">
        <f t="shared" si="14"/>
        <v>0</v>
      </c>
      <c r="AG47" s="99">
        <f t="shared" si="14"/>
        <v>2</v>
      </c>
    </row>
    <row r="48" spans="1:33" s="30" customFormat="1" ht="20.100000000000001" customHeight="1" x14ac:dyDescent="0.2">
      <c r="A48" s="136" t="s">
        <v>110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83">
        <f>SUM(AC49:AC51)</f>
        <v>120</v>
      </c>
      <c r="AD48" s="96">
        <f t="shared" ref="AD48:AG48" si="15">SUM(AD49:AD51)</f>
        <v>30</v>
      </c>
      <c r="AE48" s="96">
        <f t="shared" si="15"/>
        <v>90</v>
      </c>
      <c r="AF48" s="96">
        <f t="shared" si="15"/>
        <v>0</v>
      </c>
      <c r="AG48" s="97">
        <f t="shared" si="15"/>
        <v>21</v>
      </c>
    </row>
    <row r="49" spans="1:33" s="29" customFormat="1" ht="20.100000000000001" customHeight="1" x14ac:dyDescent="0.2">
      <c r="A49" s="100">
        <v>29</v>
      </c>
      <c r="B49" s="77" t="s">
        <v>65</v>
      </c>
      <c r="C49" s="93" t="s">
        <v>66</v>
      </c>
      <c r="D49" s="95" t="s">
        <v>67</v>
      </c>
      <c r="E49" s="48"/>
      <c r="F49" s="48"/>
      <c r="G49" s="48"/>
      <c r="H49" s="41"/>
      <c r="I49" s="48"/>
      <c r="J49" s="48"/>
      <c r="K49" s="48"/>
      <c r="L49" s="41"/>
      <c r="M49" s="49"/>
      <c r="N49" s="49"/>
      <c r="O49" s="49"/>
      <c r="P49" s="41"/>
      <c r="Q49" s="49"/>
      <c r="R49" s="49">
        <v>30</v>
      </c>
      <c r="S49" s="49"/>
      <c r="T49" s="41">
        <v>5</v>
      </c>
      <c r="U49" s="50"/>
      <c r="V49" s="50">
        <v>30</v>
      </c>
      <c r="W49" s="50"/>
      <c r="X49" s="41">
        <v>2</v>
      </c>
      <c r="Y49" s="50"/>
      <c r="Z49" s="50">
        <v>30</v>
      </c>
      <c r="AA49" s="50"/>
      <c r="AB49" s="41">
        <v>2</v>
      </c>
      <c r="AC49" s="83">
        <f>AD49+AE49+AF49</f>
        <v>90</v>
      </c>
      <c r="AD49" s="79">
        <f>E49+I49+M49+Q49+U49+Y49</f>
        <v>0</v>
      </c>
      <c r="AE49" s="79">
        <f>F49+J49+N49+R49+V49+Z49</f>
        <v>90</v>
      </c>
      <c r="AF49" s="79">
        <f>G49+K49+O49+S49+W49+AA49</f>
        <v>0</v>
      </c>
      <c r="AG49" s="101">
        <f>H49+L49+P49+T49+X49+AB49</f>
        <v>9</v>
      </c>
    </row>
    <row r="50" spans="1:33" s="29" customFormat="1" ht="20.100000000000001" customHeight="1" x14ac:dyDescent="0.2">
      <c r="A50" s="100">
        <v>30</v>
      </c>
      <c r="B50" s="77" t="s">
        <v>68</v>
      </c>
      <c r="C50" s="93" t="s">
        <v>69</v>
      </c>
      <c r="D50" s="95" t="s">
        <v>70</v>
      </c>
      <c r="E50" s="48"/>
      <c r="F50" s="48"/>
      <c r="G50" s="48"/>
      <c r="H50" s="41"/>
      <c r="I50" s="48"/>
      <c r="J50" s="48"/>
      <c r="K50" s="48"/>
      <c r="L50" s="41"/>
      <c r="M50" s="49"/>
      <c r="N50" s="49"/>
      <c r="O50" s="53"/>
      <c r="P50" s="56"/>
      <c r="Q50" s="53"/>
      <c r="R50" s="49"/>
      <c r="S50" s="53"/>
      <c r="T50" s="41"/>
      <c r="U50" s="50">
        <v>30</v>
      </c>
      <c r="V50" s="50"/>
      <c r="W50" s="50"/>
      <c r="X50" s="41">
        <v>2</v>
      </c>
      <c r="Y50" s="50"/>
      <c r="Z50" s="50"/>
      <c r="AA50" s="50"/>
      <c r="AB50" s="41"/>
      <c r="AC50" s="83">
        <f>AD50+AE50+AF50</f>
        <v>30</v>
      </c>
      <c r="AD50" s="79">
        <f t="shared" ref="AD50:AG51" si="16">E50+I50+M50+Q50+U50+Y50</f>
        <v>30</v>
      </c>
      <c r="AE50" s="79">
        <f t="shared" si="16"/>
        <v>0</v>
      </c>
      <c r="AF50" s="79">
        <f t="shared" si="16"/>
        <v>0</v>
      </c>
      <c r="AG50" s="101">
        <f t="shared" si="16"/>
        <v>2</v>
      </c>
    </row>
    <row r="51" spans="1:33" s="29" customFormat="1" ht="20.100000000000001" customHeight="1" x14ac:dyDescent="0.2">
      <c r="A51" s="100">
        <v>31</v>
      </c>
      <c r="B51" s="78" t="s">
        <v>129</v>
      </c>
      <c r="C51" s="93" t="s">
        <v>71</v>
      </c>
      <c r="D51" s="95" t="s">
        <v>72</v>
      </c>
      <c r="E51" s="48"/>
      <c r="F51" s="48"/>
      <c r="G51" s="48"/>
      <c r="H51" s="41"/>
      <c r="I51" s="48"/>
      <c r="J51" s="48"/>
      <c r="K51" s="48"/>
      <c r="L51" s="41"/>
      <c r="M51" s="49"/>
      <c r="N51" s="49"/>
      <c r="O51" s="53"/>
      <c r="P51" s="56"/>
      <c r="Q51" s="53"/>
      <c r="R51" s="49"/>
      <c r="S51" s="53"/>
      <c r="T51" s="41"/>
      <c r="U51" s="50"/>
      <c r="V51" s="50"/>
      <c r="W51" s="50"/>
      <c r="X51" s="41"/>
      <c r="Y51" s="50"/>
      <c r="Z51" s="50"/>
      <c r="AA51" s="50"/>
      <c r="AB51" s="41">
        <v>10</v>
      </c>
      <c r="AC51" s="83">
        <f>AD51+AE51+AF51</f>
        <v>0</v>
      </c>
      <c r="AD51" s="79">
        <f t="shared" si="16"/>
        <v>0</v>
      </c>
      <c r="AE51" s="79">
        <f t="shared" si="16"/>
        <v>0</v>
      </c>
      <c r="AF51" s="79">
        <f t="shared" si="16"/>
        <v>0</v>
      </c>
      <c r="AG51" s="101">
        <f t="shared" si="16"/>
        <v>10</v>
      </c>
    </row>
    <row r="52" spans="1:33" s="29" customFormat="1" ht="20.100000000000001" customHeight="1" x14ac:dyDescent="0.2">
      <c r="A52" s="136" t="s">
        <v>111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83">
        <f>AC53+AC61</f>
        <v>435</v>
      </c>
      <c r="AD52" s="96">
        <f t="shared" ref="AD52:AG52" si="17">AD53+AD61</f>
        <v>135</v>
      </c>
      <c r="AE52" s="96">
        <f t="shared" si="17"/>
        <v>300</v>
      </c>
      <c r="AF52" s="96">
        <f t="shared" si="17"/>
        <v>0</v>
      </c>
      <c r="AG52" s="97">
        <f t="shared" si="17"/>
        <v>31</v>
      </c>
    </row>
    <row r="53" spans="1:33" s="29" customFormat="1" ht="20.100000000000001" customHeight="1" x14ac:dyDescent="0.2">
      <c r="A53" s="136" t="s">
        <v>73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83">
        <f>SUM(AC54:AC59)</f>
        <v>225</v>
      </c>
      <c r="AD53" s="96">
        <f t="shared" ref="AD53:AG53" si="18">SUM(AD54:AD59)</f>
        <v>135</v>
      </c>
      <c r="AE53" s="96">
        <f t="shared" si="18"/>
        <v>90</v>
      </c>
      <c r="AF53" s="96">
        <f t="shared" si="18"/>
        <v>0</v>
      </c>
      <c r="AG53" s="97">
        <f t="shared" si="18"/>
        <v>13</v>
      </c>
    </row>
    <row r="54" spans="1:33" s="30" customFormat="1" ht="20.100000000000001" customHeight="1" x14ac:dyDescent="0.2">
      <c r="A54" s="100">
        <v>32</v>
      </c>
      <c r="B54" s="77" t="s">
        <v>74</v>
      </c>
      <c r="C54" s="93" t="s">
        <v>36</v>
      </c>
      <c r="D54" s="95" t="s">
        <v>75</v>
      </c>
      <c r="E54" s="48"/>
      <c r="F54" s="48"/>
      <c r="G54" s="48"/>
      <c r="H54" s="41"/>
      <c r="I54" s="48"/>
      <c r="J54" s="48"/>
      <c r="K54" s="48"/>
      <c r="L54" s="41"/>
      <c r="M54" s="49">
        <v>30</v>
      </c>
      <c r="N54" s="49"/>
      <c r="O54" s="49"/>
      <c r="P54" s="41">
        <v>2</v>
      </c>
      <c r="Q54" s="49"/>
      <c r="R54" s="49"/>
      <c r="S54" s="49"/>
      <c r="T54" s="41"/>
      <c r="U54" s="50"/>
      <c r="V54" s="50"/>
      <c r="W54" s="50"/>
      <c r="X54" s="41"/>
      <c r="Y54" s="50"/>
      <c r="Z54" s="50"/>
      <c r="AA54" s="50"/>
      <c r="AB54" s="41"/>
      <c r="AC54" s="83">
        <f t="shared" ref="AC54:AC64" si="19">AD54+AE54+AF54</f>
        <v>30</v>
      </c>
      <c r="AD54" s="79">
        <f t="shared" ref="AD54:AG64" si="20">E54+I54+M54+Q54+U54+Y54</f>
        <v>30</v>
      </c>
      <c r="AE54" s="79">
        <f t="shared" si="20"/>
        <v>0</v>
      </c>
      <c r="AF54" s="79">
        <f t="shared" si="20"/>
        <v>0</v>
      </c>
      <c r="AG54" s="101">
        <f t="shared" si="20"/>
        <v>2</v>
      </c>
    </row>
    <row r="55" spans="1:33" s="30" customFormat="1" ht="20.100000000000001" customHeight="1" x14ac:dyDescent="0.2">
      <c r="A55" s="100">
        <v>33</v>
      </c>
      <c r="B55" s="77" t="s">
        <v>76</v>
      </c>
      <c r="C55" s="93" t="s">
        <v>36</v>
      </c>
      <c r="D55" s="95" t="s">
        <v>75</v>
      </c>
      <c r="E55" s="48"/>
      <c r="F55" s="48"/>
      <c r="G55" s="48"/>
      <c r="H55" s="41"/>
      <c r="I55" s="48"/>
      <c r="J55" s="48"/>
      <c r="K55" s="48"/>
      <c r="L55" s="41"/>
      <c r="M55" s="49">
        <v>30</v>
      </c>
      <c r="N55" s="49"/>
      <c r="O55" s="49"/>
      <c r="P55" s="41">
        <v>2</v>
      </c>
      <c r="Q55" s="49"/>
      <c r="R55" s="49"/>
      <c r="S55" s="49"/>
      <c r="T55" s="41"/>
      <c r="U55" s="50"/>
      <c r="V55" s="50"/>
      <c r="W55" s="50"/>
      <c r="X55" s="41"/>
      <c r="Y55" s="50"/>
      <c r="Z55" s="50"/>
      <c r="AA55" s="50"/>
      <c r="AB55" s="41"/>
      <c r="AC55" s="83">
        <f t="shared" si="19"/>
        <v>30</v>
      </c>
      <c r="AD55" s="79">
        <f t="shared" si="20"/>
        <v>30</v>
      </c>
      <c r="AE55" s="79">
        <f t="shared" si="20"/>
        <v>0</v>
      </c>
      <c r="AF55" s="79">
        <f t="shared" si="20"/>
        <v>0</v>
      </c>
      <c r="AG55" s="101">
        <f t="shared" si="20"/>
        <v>2</v>
      </c>
    </row>
    <row r="56" spans="1:33" s="29" customFormat="1" ht="20.100000000000001" customHeight="1" x14ac:dyDescent="0.2">
      <c r="A56" s="100">
        <v>34</v>
      </c>
      <c r="B56" s="77" t="s">
        <v>77</v>
      </c>
      <c r="C56" s="93" t="s">
        <v>55</v>
      </c>
      <c r="D56" s="95" t="s">
        <v>78</v>
      </c>
      <c r="E56" s="48"/>
      <c r="F56" s="48"/>
      <c r="G56" s="48"/>
      <c r="H56" s="41"/>
      <c r="I56" s="48"/>
      <c r="J56" s="48"/>
      <c r="K56" s="48"/>
      <c r="L56" s="41"/>
      <c r="M56" s="49">
        <v>15</v>
      </c>
      <c r="N56" s="49">
        <v>15</v>
      </c>
      <c r="O56" s="49"/>
      <c r="P56" s="41">
        <v>2</v>
      </c>
      <c r="Q56" s="49">
        <v>15</v>
      </c>
      <c r="R56" s="49">
        <v>15</v>
      </c>
      <c r="S56" s="49"/>
      <c r="T56" s="41">
        <v>1</v>
      </c>
      <c r="U56" s="50"/>
      <c r="V56" s="50"/>
      <c r="W56" s="50"/>
      <c r="X56" s="41"/>
      <c r="Y56" s="50"/>
      <c r="Z56" s="50"/>
      <c r="AA56" s="50"/>
      <c r="AB56" s="41"/>
      <c r="AC56" s="83">
        <f t="shared" si="19"/>
        <v>60</v>
      </c>
      <c r="AD56" s="79">
        <f t="shared" si="20"/>
        <v>30</v>
      </c>
      <c r="AE56" s="79">
        <f t="shared" si="20"/>
        <v>30</v>
      </c>
      <c r="AF56" s="79">
        <f t="shared" si="20"/>
        <v>0</v>
      </c>
      <c r="AG56" s="101">
        <f t="shared" si="20"/>
        <v>3</v>
      </c>
    </row>
    <row r="57" spans="1:33" s="29" customFormat="1" ht="20.100000000000001" customHeight="1" x14ac:dyDescent="0.2">
      <c r="A57" s="100">
        <v>35</v>
      </c>
      <c r="B57" s="77" t="s">
        <v>79</v>
      </c>
      <c r="C57" s="93" t="s">
        <v>80</v>
      </c>
      <c r="D57" s="95" t="s">
        <v>56</v>
      </c>
      <c r="E57" s="48"/>
      <c r="F57" s="48"/>
      <c r="G57" s="48"/>
      <c r="H57" s="41"/>
      <c r="I57" s="48"/>
      <c r="J57" s="48"/>
      <c r="K57" s="48"/>
      <c r="L57" s="41"/>
      <c r="M57" s="49"/>
      <c r="N57" s="49"/>
      <c r="O57" s="49"/>
      <c r="P57" s="41"/>
      <c r="Q57" s="49">
        <v>30</v>
      </c>
      <c r="R57" s="49"/>
      <c r="S57" s="49"/>
      <c r="T57" s="41">
        <v>1</v>
      </c>
      <c r="U57" s="50"/>
      <c r="V57" s="50"/>
      <c r="W57" s="50"/>
      <c r="X57" s="41"/>
      <c r="Y57" s="50"/>
      <c r="Z57" s="50"/>
      <c r="AA57" s="50"/>
      <c r="AB57" s="41"/>
      <c r="AC57" s="83">
        <f t="shared" si="19"/>
        <v>30</v>
      </c>
      <c r="AD57" s="79">
        <f t="shared" si="20"/>
        <v>30</v>
      </c>
      <c r="AE57" s="79">
        <f t="shared" si="20"/>
        <v>0</v>
      </c>
      <c r="AF57" s="79">
        <f t="shared" si="20"/>
        <v>0</v>
      </c>
      <c r="AG57" s="101">
        <f t="shared" si="20"/>
        <v>1</v>
      </c>
    </row>
    <row r="58" spans="1:33" s="29" customFormat="1" ht="20.100000000000001" customHeight="1" x14ac:dyDescent="0.2">
      <c r="A58" s="100">
        <v>36</v>
      </c>
      <c r="B58" s="77" t="s">
        <v>81</v>
      </c>
      <c r="C58" s="93" t="s">
        <v>82</v>
      </c>
      <c r="D58" s="95" t="s">
        <v>53</v>
      </c>
      <c r="E58" s="48"/>
      <c r="F58" s="48"/>
      <c r="G58" s="48"/>
      <c r="H58" s="41"/>
      <c r="I58" s="48"/>
      <c r="J58" s="48"/>
      <c r="K58" s="48"/>
      <c r="L58" s="41"/>
      <c r="M58" s="49"/>
      <c r="N58" s="49"/>
      <c r="O58" s="49"/>
      <c r="P58" s="41"/>
      <c r="Q58" s="49"/>
      <c r="R58" s="49">
        <v>15</v>
      </c>
      <c r="S58" s="53"/>
      <c r="T58" s="52">
        <v>1</v>
      </c>
      <c r="U58" s="54"/>
      <c r="V58" s="50">
        <v>15</v>
      </c>
      <c r="W58" s="54"/>
      <c r="X58" s="52">
        <v>2</v>
      </c>
      <c r="Y58" s="50"/>
      <c r="Z58" s="50"/>
      <c r="AA58" s="50"/>
      <c r="AB58" s="41"/>
      <c r="AC58" s="83">
        <f t="shared" si="19"/>
        <v>30</v>
      </c>
      <c r="AD58" s="79">
        <f t="shared" si="20"/>
        <v>0</v>
      </c>
      <c r="AE58" s="79">
        <f t="shared" si="20"/>
        <v>30</v>
      </c>
      <c r="AF58" s="79">
        <f t="shared" si="20"/>
        <v>0</v>
      </c>
      <c r="AG58" s="101">
        <f t="shared" si="20"/>
        <v>3</v>
      </c>
    </row>
    <row r="59" spans="1:33" s="29" customFormat="1" ht="20.100000000000001" customHeight="1" x14ac:dyDescent="0.2">
      <c r="A59" s="100">
        <v>37</v>
      </c>
      <c r="B59" s="77" t="s">
        <v>95</v>
      </c>
      <c r="C59" s="93" t="s">
        <v>80</v>
      </c>
      <c r="D59" s="95" t="s">
        <v>56</v>
      </c>
      <c r="E59" s="48"/>
      <c r="F59" s="48"/>
      <c r="G59" s="48"/>
      <c r="H59" s="41"/>
      <c r="I59" s="48"/>
      <c r="J59" s="48"/>
      <c r="K59" s="48"/>
      <c r="L59" s="41"/>
      <c r="M59" s="49"/>
      <c r="N59" s="49"/>
      <c r="O59" s="49"/>
      <c r="P59" s="41"/>
      <c r="Q59" s="49">
        <v>15</v>
      </c>
      <c r="R59" s="49">
        <v>30</v>
      </c>
      <c r="S59" s="53"/>
      <c r="T59" s="52">
        <v>2</v>
      </c>
      <c r="U59" s="54"/>
      <c r="V59" s="50"/>
      <c r="W59" s="54"/>
      <c r="X59" s="52"/>
      <c r="Y59" s="50"/>
      <c r="Z59" s="50"/>
      <c r="AA59" s="50"/>
      <c r="AB59" s="41"/>
      <c r="AC59" s="83">
        <f t="shared" si="19"/>
        <v>45</v>
      </c>
      <c r="AD59" s="79">
        <f t="shared" si="20"/>
        <v>15</v>
      </c>
      <c r="AE59" s="79">
        <f t="shared" si="20"/>
        <v>30</v>
      </c>
      <c r="AF59" s="79">
        <f t="shared" si="20"/>
        <v>0</v>
      </c>
      <c r="AG59" s="101">
        <f t="shared" si="20"/>
        <v>2</v>
      </c>
    </row>
    <row r="60" spans="1:33" s="29" customFormat="1" ht="20.100000000000001" customHeight="1" x14ac:dyDescent="0.2">
      <c r="A60" s="136" t="s">
        <v>111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83"/>
      <c r="AD60" s="96"/>
      <c r="AE60" s="96"/>
      <c r="AF60" s="96"/>
      <c r="AG60" s="107"/>
    </row>
    <row r="61" spans="1:33" s="29" customFormat="1" ht="20.100000000000001" customHeight="1" x14ac:dyDescent="0.2">
      <c r="A61" s="136" t="s">
        <v>83</v>
      </c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83">
        <f>SUM(AC62:AC64)</f>
        <v>210</v>
      </c>
      <c r="AD61" s="96">
        <f t="shared" ref="AD61:AG61" si="21">SUM(AD62:AD64)</f>
        <v>0</v>
      </c>
      <c r="AE61" s="96">
        <f t="shared" si="21"/>
        <v>210</v>
      </c>
      <c r="AF61" s="96">
        <f t="shared" si="21"/>
        <v>0</v>
      </c>
      <c r="AG61" s="97">
        <f t="shared" si="21"/>
        <v>18</v>
      </c>
    </row>
    <row r="62" spans="1:33" s="29" customFormat="1" ht="20.100000000000001" customHeight="1" x14ac:dyDescent="0.2">
      <c r="A62" s="100">
        <v>38</v>
      </c>
      <c r="B62" s="77" t="s">
        <v>84</v>
      </c>
      <c r="C62" s="93" t="s">
        <v>36</v>
      </c>
      <c r="D62" s="95" t="s">
        <v>75</v>
      </c>
      <c r="E62" s="48"/>
      <c r="F62" s="48"/>
      <c r="G62" s="48"/>
      <c r="H62" s="41"/>
      <c r="I62" s="48"/>
      <c r="J62" s="48"/>
      <c r="K62" s="48"/>
      <c r="L62" s="41"/>
      <c r="M62" s="49"/>
      <c r="N62" s="49">
        <v>30</v>
      </c>
      <c r="O62" s="53"/>
      <c r="P62" s="56">
        <v>4</v>
      </c>
      <c r="Q62" s="53"/>
      <c r="R62" s="49"/>
      <c r="S62" s="53"/>
      <c r="T62" s="41"/>
      <c r="U62" s="50"/>
      <c r="V62" s="50"/>
      <c r="W62" s="50"/>
      <c r="X62" s="41"/>
      <c r="Y62" s="50"/>
      <c r="Z62" s="50"/>
      <c r="AA62" s="50"/>
      <c r="AB62" s="41"/>
      <c r="AC62" s="83">
        <f t="shared" ref="AC62" si="22">AD62+AE62+AF62</f>
        <v>30</v>
      </c>
      <c r="AD62" s="79">
        <f t="shared" ref="AD62:AG62" si="23">E62+I62+M62+Q62+U62+Y62</f>
        <v>0</v>
      </c>
      <c r="AE62" s="79">
        <f t="shared" si="23"/>
        <v>30</v>
      </c>
      <c r="AF62" s="79">
        <f t="shared" si="23"/>
        <v>0</v>
      </c>
      <c r="AG62" s="101">
        <f t="shared" si="23"/>
        <v>4</v>
      </c>
    </row>
    <row r="63" spans="1:33" s="29" customFormat="1" ht="20.100000000000001" customHeight="1" x14ac:dyDescent="0.2">
      <c r="A63" s="100">
        <v>39</v>
      </c>
      <c r="B63" s="77" t="s">
        <v>85</v>
      </c>
      <c r="C63" s="93" t="s">
        <v>66</v>
      </c>
      <c r="D63" s="95" t="s">
        <v>72</v>
      </c>
      <c r="E63" s="48"/>
      <c r="F63" s="48"/>
      <c r="G63" s="48"/>
      <c r="H63" s="41"/>
      <c r="I63" s="48"/>
      <c r="J63" s="48"/>
      <c r="K63" s="48"/>
      <c r="L63" s="41"/>
      <c r="M63" s="49"/>
      <c r="N63" s="49"/>
      <c r="O63" s="53"/>
      <c r="P63" s="56"/>
      <c r="Q63" s="53"/>
      <c r="R63" s="49">
        <v>30</v>
      </c>
      <c r="S63" s="53"/>
      <c r="T63" s="41">
        <v>1</v>
      </c>
      <c r="U63" s="50"/>
      <c r="V63" s="50">
        <v>30</v>
      </c>
      <c r="W63" s="50"/>
      <c r="X63" s="41">
        <v>3</v>
      </c>
      <c r="Y63" s="50"/>
      <c r="Z63" s="50">
        <v>30</v>
      </c>
      <c r="AA63" s="50"/>
      <c r="AB63" s="41">
        <v>2</v>
      </c>
      <c r="AC63" s="83">
        <f t="shared" si="19"/>
        <v>90</v>
      </c>
      <c r="AD63" s="79">
        <f t="shared" si="20"/>
        <v>0</v>
      </c>
      <c r="AE63" s="79">
        <f t="shared" si="20"/>
        <v>90</v>
      </c>
      <c r="AF63" s="79">
        <f t="shared" si="20"/>
        <v>0</v>
      </c>
      <c r="AG63" s="101">
        <f t="shared" si="20"/>
        <v>6</v>
      </c>
    </row>
    <row r="64" spans="1:33" s="29" customFormat="1" ht="20.100000000000001" customHeight="1" x14ac:dyDescent="0.2">
      <c r="A64" s="100">
        <v>40</v>
      </c>
      <c r="B64" s="77" t="s">
        <v>86</v>
      </c>
      <c r="C64" s="93" t="s">
        <v>66</v>
      </c>
      <c r="D64" s="95" t="s">
        <v>72</v>
      </c>
      <c r="E64" s="48"/>
      <c r="F64" s="48"/>
      <c r="G64" s="48"/>
      <c r="H64" s="41"/>
      <c r="I64" s="48"/>
      <c r="J64" s="48"/>
      <c r="K64" s="48"/>
      <c r="L64" s="41"/>
      <c r="M64" s="49"/>
      <c r="N64" s="49"/>
      <c r="O64" s="53"/>
      <c r="P64" s="56"/>
      <c r="Q64" s="53"/>
      <c r="R64" s="49">
        <v>30</v>
      </c>
      <c r="S64" s="53"/>
      <c r="T64" s="41">
        <v>2</v>
      </c>
      <c r="U64" s="50"/>
      <c r="V64" s="50">
        <v>30</v>
      </c>
      <c r="W64" s="50"/>
      <c r="X64" s="41">
        <v>2</v>
      </c>
      <c r="Y64" s="50"/>
      <c r="Z64" s="50">
        <v>30</v>
      </c>
      <c r="AA64" s="50"/>
      <c r="AB64" s="41">
        <v>4</v>
      </c>
      <c r="AC64" s="83">
        <f t="shared" si="19"/>
        <v>90</v>
      </c>
      <c r="AD64" s="79">
        <f t="shared" si="20"/>
        <v>0</v>
      </c>
      <c r="AE64" s="79">
        <f t="shared" si="20"/>
        <v>90</v>
      </c>
      <c r="AF64" s="79">
        <f t="shared" si="20"/>
        <v>0</v>
      </c>
      <c r="AG64" s="101">
        <f t="shared" si="20"/>
        <v>8</v>
      </c>
    </row>
    <row r="65" spans="1:33" s="30" customFormat="1" ht="20.100000000000001" customHeight="1" x14ac:dyDescent="0.2">
      <c r="A65" s="136" t="s">
        <v>112</v>
      </c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83">
        <f>SUM(AD65, AE65, AF65)</f>
        <v>0</v>
      </c>
      <c r="AD65" s="92">
        <f>AD66</f>
        <v>0</v>
      </c>
      <c r="AE65" s="92">
        <f>AE66</f>
        <v>0</v>
      </c>
      <c r="AF65" s="92">
        <f>AF66</f>
        <v>0</v>
      </c>
      <c r="AG65" s="97">
        <f>AG66</f>
        <v>18</v>
      </c>
    </row>
    <row r="66" spans="1:33" s="29" customFormat="1" ht="20.100000000000001" customHeight="1" x14ac:dyDescent="0.2">
      <c r="A66" s="98">
        <v>41</v>
      </c>
      <c r="B66" s="77" t="s">
        <v>87</v>
      </c>
      <c r="C66" s="138" t="s">
        <v>103</v>
      </c>
      <c r="D66" s="138"/>
      <c r="E66" s="62"/>
      <c r="F66" s="62"/>
      <c r="G66" s="62"/>
      <c r="H66" s="79"/>
      <c r="I66" s="62"/>
      <c r="J66" s="62"/>
      <c r="K66" s="62"/>
      <c r="L66" s="41"/>
      <c r="M66" s="64"/>
      <c r="N66" s="64"/>
      <c r="O66" s="64"/>
      <c r="P66" s="56">
        <v>2</v>
      </c>
      <c r="Q66" s="64"/>
      <c r="R66" s="64"/>
      <c r="S66" s="64"/>
      <c r="T66" s="41">
        <v>5</v>
      </c>
      <c r="U66" s="65"/>
      <c r="V66" s="65"/>
      <c r="W66" s="65"/>
      <c r="X66" s="80">
        <v>5</v>
      </c>
      <c r="Y66" s="65"/>
      <c r="Z66" s="65"/>
      <c r="AA66" s="65"/>
      <c r="AB66" s="41">
        <v>6</v>
      </c>
      <c r="AC66" s="132"/>
      <c r="AD66" s="132"/>
      <c r="AE66" s="132"/>
      <c r="AF66" s="132"/>
      <c r="AG66" s="101">
        <f>H66+L66+P66+T66+X66+AB66</f>
        <v>18</v>
      </c>
    </row>
    <row r="67" spans="1:33" s="29" customFormat="1" ht="20.100000000000001" customHeight="1" x14ac:dyDescent="0.2">
      <c r="A67" s="125" t="s">
        <v>88</v>
      </c>
      <c r="B67" s="126"/>
      <c r="C67" s="126"/>
      <c r="D67" s="127"/>
      <c r="E67" s="88">
        <f t="shared" ref="E67:K67" si="24">SUM(E17:E25,E27:E34,E36:E41,E43:E47,E49:E51,E54:E59,E62:E64,E66)</f>
        <v>29</v>
      </c>
      <c r="F67" s="88">
        <f t="shared" si="24"/>
        <v>465</v>
      </c>
      <c r="G67" s="88">
        <f t="shared" si="24"/>
        <v>60</v>
      </c>
      <c r="H67" s="122">
        <f t="shared" si="24"/>
        <v>29</v>
      </c>
      <c r="I67" s="88">
        <f t="shared" si="24"/>
        <v>90</v>
      </c>
      <c r="J67" s="88">
        <f t="shared" si="24"/>
        <v>500</v>
      </c>
      <c r="K67" s="88">
        <f t="shared" si="24"/>
        <v>30</v>
      </c>
      <c r="L67" s="122">
        <f>SUM(L17:L25,L27:L34,L36:L41,L43:L47,L49:L51,L54:L59,L62:L64,L66,)</f>
        <v>31</v>
      </c>
      <c r="M67" s="89">
        <f>SUM(M17:M25,M27:M34,M36:M41,M43:M47,M49:M51,M54:M59,M62:M64,M66)</f>
        <v>105</v>
      </c>
      <c r="N67" s="89">
        <f>SUM(N17:N25,N27:N34,N36:N41,N43:N47,N49:N51,N54:N59,N62:N64,N66)</f>
        <v>270</v>
      </c>
      <c r="O67" s="89">
        <f>SUM(O17:O25,O27:O34,O36:O41,O43:O47,O49:O51,O54:O59,O62:O64,O66)</f>
        <v>0</v>
      </c>
      <c r="P67" s="122">
        <f>SUM(P17:P25,P27:P34,P36:P41,P43:P47,P49:P51,P54:P59,P62:P64,P66,)</f>
        <v>30</v>
      </c>
      <c r="Q67" s="89">
        <f>SUM(Q17:Q25,Q27:Q34,Q36:Q41,Q43:Q47,Q49:Q51,Q54:Q59,Q62:Q64,Q66)</f>
        <v>60</v>
      </c>
      <c r="R67" s="89">
        <f>SUM(R17:R25,R27:R34,R36:R41,R43:R47,R49:R51,R54:R59,R62:R64,R66)</f>
        <v>330</v>
      </c>
      <c r="S67" s="89">
        <f>SUM(S17:S25,S27:S34,S36:S41,S43:S47,S49:S51,S54:S59,S62:S64,S66)</f>
        <v>0</v>
      </c>
      <c r="T67" s="122">
        <f>SUM(T17:T25,T27:T34,T36:T41,T43:T47,T49:T51,T54:T59,T62:T64,T66,)</f>
        <v>30</v>
      </c>
      <c r="U67" s="91">
        <f>SUM(U17:U25,U27:U34,U36:U41,U43:U47,U49:U51,U54:U59,U62:U64,U66)</f>
        <v>30</v>
      </c>
      <c r="V67" s="91">
        <f>SUM(V17:V25,V27:V34,V36:V41,V43:V47,V49:V51,V54:V59,V62:V64,V66)</f>
        <v>315</v>
      </c>
      <c r="W67" s="91">
        <f>SUM(W17:W25,W27:W34,W36:W41,W43:W47,W49:W51,W54:W59,W62:W64,W66)</f>
        <v>0</v>
      </c>
      <c r="X67" s="122">
        <f>SUM(X17:X25,X27:X34,X36:X41,X43:X47,X49:X51,X54:X59,X62:X64,X66,)</f>
        <v>30</v>
      </c>
      <c r="Y67" s="91">
        <f>SUM(Y17:Y25,Y27:Y34,Y36:Y41,Y43:Y47,Y49:Y51,Y54:Y59,Y62:Y64,Y66)</f>
        <v>0</v>
      </c>
      <c r="Z67" s="91">
        <f>SUM(Z17:Z25,Z27:Z34,Z36:Z41,Z43:Z47,Z49:Z51,Z54:Z59,Z62:Z64,Z66)</f>
        <v>195</v>
      </c>
      <c r="AA67" s="91">
        <f>SUM(AA17:AA25,AA27:AA34,AA36:AA41,AA43:AA47,AA49:AA51,AA54:AA59,AA62:AA64,AA66)</f>
        <v>0</v>
      </c>
      <c r="AB67" s="122">
        <f>SUM(AB17:AB25,AB27:AB34,AB36:AB41,AB43:AB47,AB49:AB51,AB54:AB59,AB62:AB64,AB66,)</f>
        <v>30</v>
      </c>
      <c r="AC67" s="43">
        <f>AC65+AC61+AC53+AC48+AC42+AC35+AC26+AC16</f>
        <v>2479</v>
      </c>
      <c r="AD67" s="44">
        <f>AD65+AD61+AD53+AD48+AD42+AD35+AD26+AD16</f>
        <v>284</v>
      </c>
      <c r="AE67" s="44">
        <f>AE65+AE61+AE53+AE48+AE42+AE35+AE26+AE16</f>
        <v>2075</v>
      </c>
      <c r="AF67" s="44">
        <f>AF65+AF61+AF53+AF48+AF42+AF35+AF26+AF16</f>
        <v>90</v>
      </c>
      <c r="AG67" s="108">
        <f>AG16+AG26+AG35+AG42+AG48+AG53+AG61+AG65</f>
        <v>180</v>
      </c>
    </row>
    <row r="68" spans="1:33" s="29" customFormat="1" ht="20.100000000000001" customHeight="1" x14ac:dyDescent="0.2">
      <c r="A68" s="125"/>
      <c r="B68" s="126"/>
      <c r="C68" s="126"/>
      <c r="D68" s="127"/>
      <c r="E68" s="123">
        <f>E67+F67+G67</f>
        <v>554</v>
      </c>
      <c r="F68" s="123"/>
      <c r="G68" s="123"/>
      <c r="H68" s="122"/>
      <c r="I68" s="123">
        <f>I67+J67+K67</f>
        <v>620</v>
      </c>
      <c r="J68" s="123"/>
      <c r="K68" s="123"/>
      <c r="L68" s="122"/>
      <c r="M68" s="124">
        <f>M67+N67+O67</f>
        <v>375</v>
      </c>
      <c r="N68" s="124"/>
      <c r="O68" s="124"/>
      <c r="P68" s="122"/>
      <c r="Q68" s="124">
        <f>Q67+R67+S67</f>
        <v>390</v>
      </c>
      <c r="R68" s="124"/>
      <c r="S68" s="124"/>
      <c r="T68" s="122"/>
      <c r="U68" s="133">
        <f>U67+V67+W67</f>
        <v>345</v>
      </c>
      <c r="V68" s="133"/>
      <c r="W68" s="133"/>
      <c r="X68" s="122"/>
      <c r="Y68" s="133">
        <f>Y67+Z67+AA67</f>
        <v>195</v>
      </c>
      <c r="Z68" s="133"/>
      <c r="AA68" s="133"/>
      <c r="AB68" s="122"/>
      <c r="AC68" s="134">
        <f>U69+M69+E69</f>
        <v>2479</v>
      </c>
      <c r="AD68" s="134"/>
      <c r="AE68" s="134"/>
      <c r="AF68" s="134"/>
      <c r="AG68" s="112">
        <f>H67+L67+P67+T67+X67+AB67</f>
        <v>180</v>
      </c>
    </row>
    <row r="69" spans="1:33" s="29" customFormat="1" ht="20.100000000000001" customHeight="1" thickBot="1" x14ac:dyDescent="0.25">
      <c r="A69" s="128"/>
      <c r="B69" s="129"/>
      <c r="C69" s="129"/>
      <c r="D69" s="130"/>
      <c r="E69" s="131">
        <f>E68+I68</f>
        <v>1174</v>
      </c>
      <c r="F69" s="131"/>
      <c r="G69" s="131"/>
      <c r="H69" s="131"/>
      <c r="I69" s="131"/>
      <c r="J69" s="131"/>
      <c r="K69" s="131"/>
      <c r="L69" s="109">
        <f>H67+L67</f>
        <v>60</v>
      </c>
      <c r="M69" s="131">
        <f>M68+Q68</f>
        <v>765</v>
      </c>
      <c r="N69" s="131"/>
      <c r="O69" s="131"/>
      <c r="P69" s="131"/>
      <c r="Q69" s="131"/>
      <c r="R69" s="131"/>
      <c r="S69" s="131"/>
      <c r="T69" s="109">
        <f>P67+T67</f>
        <v>60</v>
      </c>
      <c r="U69" s="131">
        <f>U68+Y68</f>
        <v>540</v>
      </c>
      <c r="V69" s="131"/>
      <c r="W69" s="131"/>
      <c r="X69" s="131"/>
      <c r="Y69" s="131"/>
      <c r="Z69" s="131"/>
      <c r="AA69" s="131"/>
      <c r="AB69" s="109">
        <f>X67+AB67</f>
        <v>60</v>
      </c>
      <c r="AC69" s="135"/>
      <c r="AD69" s="135"/>
      <c r="AE69" s="135"/>
      <c r="AF69" s="135"/>
      <c r="AG69" s="113"/>
    </row>
    <row r="70" spans="1:33" s="29" customFormat="1" x14ac:dyDescent="0.2">
      <c r="A70" s="76"/>
      <c r="B70" s="31"/>
      <c r="C70" s="32"/>
      <c r="D70" s="32"/>
      <c r="E70" s="33"/>
      <c r="F70" s="33"/>
      <c r="G70" s="34"/>
      <c r="H70" s="33"/>
      <c r="I70" s="33"/>
      <c r="J70" s="33"/>
      <c r="K70" s="34"/>
      <c r="L70" s="35"/>
      <c r="M70" s="35"/>
      <c r="N70" s="36"/>
      <c r="O70" s="37"/>
      <c r="P70" s="38"/>
      <c r="Q70" s="38"/>
      <c r="R70" s="38"/>
      <c r="S70" s="39"/>
      <c r="T70" s="36"/>
      <c r="U70" s="36"/>
      <c r="V70" s="36"/>
      <c r="W70" s="37"/>
      <c r="X70" s="38"/>
      <c r="Y70" s="38"/>
      <c r="Z70" s="38"/>
      <c r="AA70" s="39"/>
      <c r="AB70" s="40"/>
      <c r="AC70" s="84"/>
      <c r="AD70" s="84"/>
      <c r="AE70" s="84"/>
      <c r="AF70" s="85"/>
      <c r="AG70" s="55"/>
    </row>
    <row r="71" spans="1:33" ht="12.75" customHeight="1" x14ac:dyDescent="0.2">
      <c r="B71" s="11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P71" s="5"/>
      <c r="T71" s="5"/>
      <c r="X71" s="5"/>
      <c r="AB71" s="5"/>
      <c r="AF71" s="86"/>
    </row>
  </sheetData>
  <mergeCells count="64">
    <mergeCell ref="A9:AG9"/>
    <mergeCell ref="AC13:AC15"/>
    <mergeCell ref="AD13:AF14"/>
    <mergeCell ref="AG13:AG15"/>
    <mergeCell ref="A53:AB53"/>
    <mergeCell ref="U14:W14"/>
    <mergeCell ref="X14:X15"/>
    <mergeCell ref="Y14:AA14"/>
    <mergeCell ref="AB14:AB15"/>
    <mergeCell ref="A16:AB16"/>
    <mergeCell ref="A26:AB26"/>
    <mergeCell ref="I14:K14"/>
    <mergeCell ref="L14:L15"/>
    <mergeCell ref="M14:O14"/>
    <mergeCell ref="P14:P15"/>
    <mergeCell ref="Q14:S14"/>
    <mergeCell ref="A48:AB48"/>
    <mergeCell ref="U13:AB13"/>
    <mergeCell ref="C13:C15"/>
    <mergeCell ref="D13:D15"/>
    <mergeCell ref="E13:L13"/>
    <mergeCell ref="M13:T13"/>
    <mergeCell ref="T14:T15"/>
    <mergeCell ref="E14:G14"/>
    <mergeCell ref="H14:H15"/>
    <mergeCell ref="B13:B15"/>
    <mergeCell ref="A13:A15"/>
    <mergeCell ref="D27:D34"/>
    <mergeCell ref="A35:AB35"/>
    <mergeCell ref="A42:AB42"/>
    <mergeCell ref="A52:AB52"/>
    <mergeCell ref="A60:AB60"/>
    <mergeCell ref="A61:AB61"/>
    <mergeCell ref="A65:AB65"/>
    <mergeCell ref="C66:D66"/>
    <mergeCell ref="AC66:AF66"/>
    <mergeCell ref="U68:W68"/>
    <mergeCell ref="Y68:AA68"/>
    <mergeCell ref="AC68:AF69"/>
    <mergeCell ref="E69:K69"/>
    <mergeCell ref="X67:X68"/>
    <mergeCell ref="U69:AA69"/>
    <mergeCell ref="A67:D69"/>
    <mergeCell ref="H67:H68"/>
    <mergeCell ref="L67:L68"/>
    <mergeCell ref="P67:P68"/>
    <mergeCell ref="T67:T68"/>
    <mergeCell ref="M69:S69"/>
    <mergeCell ref="AG68:AG69"/>
    <mergeCell ref="B71:M71"/>
    <mergeCell ref="A1:AG1"/>
    <mergeCell ref="A2:AG2"/>
    <mergeCell ref="A3:AG3"/>
    <mergeCell ref="A4:AG4"/>
    <mergeCell ref="A5:AG5"/>
    <mergeCell ref="A6:AG6"/>
    <mergeCell ref="A7:AG7"/>
    <mergeCell ref="A8:AG8"/>
    <mergeCell ref="A11:AF11"/>
    <mergeCell ref="AB67:AB68"/>
    <mergeCell ref="E68:G68"/>
    <mergeCell ref="I68:K68"/>
    <mergeCell ref="M68:O68"/>
    <mergeCell ref="Q68:S6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65"/>
  <sheetViews>
    <sheetView zoomScaleNormal="100" workbookViewId="0">
      <selection activeCell="H18" sqref="H18"/>
    </sheetView>
  </sheetViews>
  <sheetFormatPr defaultColWidth="8.85546875" defaultRowHeight="12.75" x14ac:dyDescent="0.2"/>
  <cols>
    <col min="1" max="1" width="3" style="19" customWidth="1"/>
    <col min="2" max="2" width="25.42578125" customWidth="1"/>
    <col min="3" max="3" width="6.42578125" style="3" hidden="1" customWidth="1"/>
    <col min="4" max="4" width="6.42578125" style="3" customWidth="1"/>
    <col min="5" max="7" width="3.28515625" style="5" customWidth="1"/>
    <col min="8" max="8" width="3.28515625" style="6" customWidth="1"/>
    <col min="9" max="11" width="3.28515625" style="5" customWidth="1"/>
    <col min="12" max="12" width="3.28515625" style="6" customWidth="1"/>
    <col min="13" max="15" width="3.28515625" style="5" customWidth="1"/>
    <col min="16" max="16" width="3.28515625" style="6" customWidth="1"/>
    <col min="17" max="19" width="3.28515625" style="5" customWidth="1"/>
    <col min="20" max="20" width="3.28515625" style="6" customWidth="1"/>
    <col min="21" max="23" width="3.28515625" style="5" customWidth="1"/>
    <col min="24" max="24" width="3.28515625" style="6" customWidth="1"/>
    <col min="25" max="27" width="3.28515625" style="5" customWidth="1"/>
    <col min="28" max="28" width="3.28515625" style="6" customWidth="1"/>
    <col min="29" max="29" width="5.140625" style="17" customWidth="1"/>
    <col min="30" max="32" width="4.140625" style="17" customWidth="1"/>
    <col min="33" max="33" width="4.140625" style="16" customWidth="1"/>
  </cols>
  <sheetData>
    <row r="1" spans="1:33" x14ac:dyDescent="0.2">
      <c r="A1" s="116" t="s">
        <v>128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</row>
    <row r="2" spans="1:33" x14ac:dyDescent="0.2">
      <c r="A2" s="116" t="s">
        <v>127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</row>
    <row r="3" spans="1:33" x14ac:dyDescent="0.2">
      <c r="A3" s="116" t="s">
        <v>124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</row>
    <row r="4" spans="1:33" x14ac:dyDescent="0.2">
      <c r="A4" s="116" t="s">
        <v>125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</row>
    <row r="5" spans="1:33" ht="12.75" customHeight="1" x14ac:dyDescent="0.2">
      <c r="A5" s="117" t="s">
        <v>126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</row>
    <row r="6" spans="1:33" x14ac:dyDescent="0.2">
      <c r="A6" s="118" t="s">
        <v>104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</row>
    <row r="7" spans="1:33" x14ac:dyDescent="0.2">
      <c r="A7" s="119" t="s">
        <v>105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33" x14ac:dyDescent="0.2">
      <c r="A8" s="120" t="s">
        <v>116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</row>
    <row r="9" spans="1:33" x14ac:dyDescent="0.2">
      <c r="A9" s="120" t="s">
        <v>117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</row>
    <row r="10" spans="1:33" ht="8.25" customHeight="1" x14ac:dyDescent="0.2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x14ac:dyDescent="0.2">
      <c r="A11" s="121" t="s">
        <v>119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28"/>
    </row>
    <row r="12" spans="1:33" ht="13.5" customHeight="1" thickBot="1" x14ac:dyDescent="0.25">
      <c r="A12" s="18"/>
      <c r="B12" s="18"/>
      <c r="C12" s="18"/>
      <c r="D12" s="18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</row>
    <row r="13" spans="1:33" s="29" customFormat="1" ht="12.75" customHeight="1" x14ac:dyDescent="0.2">
      <c r="A13" s="145" t="s">
        <v>0</v>
      </c>
      <c r="B13" s="143" t="s">
        <v>1</v>
      </c>
      <c r="C13" s="140" t="s">
        <v>2</v>
      </c>
      <c r="D13" s="140" t="s">
        <v>3</v>
      </c>
      <c r="E13" s="139" t="s">
        <v>4</v>
      </c>
      <c r="F13" s="139"/>
      <c r="G13" s="139"/>
      <c r="H13" s="139"/>
      <c r="I13" s="139"/>
      <c r="J13" s="139"/>
      <c r="K13" s="139"/>
      <c r="L13" s="139"/>
      <c r="M13" s="139" t="s">
        <v>5</v>
      </c>
      <c r="N13" s="139"/>
      <c r="O13" s="139"/>
      <c r="P13" s="139"/>
      <c r="Q13" s="139"/>
      <c r="R13" s="139"/>
      <c r="S13" s="139"/>
      <c r="T13" s="139"/>
      <c r="U13" s="139" t="s">
        <v>6</v>
      </c>
      <c r="V13" s="139"/>
      <c r="W13" s="139"/>
      <c r="X13" s="139"/>
      <c r="Y13" s="139"/>
      <c r="Z13" s="139"/>
      <c r="AA13" s="139"/>
      <c r="AB13" s="139"/>
      <c r="AC13" s="148" t="s">
        <v>7</v>
      </c>
      <c r="AD13" s="143" t="s">
        <v>8</v>
      </c>
      <c r="AE13" s="143"/>
      <c r="AF13" s="143"/>
      <c r="AG13" s="150" t="s">
        <v>9</v>
      </c>
    </row>
    <row r="14" spans="1:33" s="29" customFormat="1" ht="12.75" customHeight="1" x14ac:dyDescent="0.2">
      <c r="A14" s="146"/>
      <c r="B14" s="144"/>
      <c r="C14" s="138"/>
      <c r="D14" s="138"/>
      <c r="E14" s="142" t="s">
        <v>10</v>
      </c>
      <c r="F14" s="142"/>
      <c r="G14" s="142"/>
      <c r="H14" s="141" t="s">
        <v>9</v>
      </c>
      <c r="I14" s="142" t="s">
        <v>11</v>
      </c>
      <c r="J14" s="142"/>
      <c r="K14" s="142"/>
      <c r="L14" s="141" t="s">
        <v>9</v>
      </c>
      <c r="M14" s="142" t="s">
        <v>12</v>
      </c>
      <c r="N14" s="142"/>
      <c r="O14" s="142"/>
      <c r="P14" s="141" t="s">
        <v>9</v>
      </c>
      <c r="Q14" s="142" t="s">
        <v>13</v>
      </c>
      <c r="R14" s="142"/>
      <c r="S14" s="142"/>
      <c r="T14" s="141" t="s">
        <v>9</v>
      </c>
      <c r="U14" s="142" t="s">
        <v>14</v>
      </c>
      <c r="V14" s="142"/>
      <c r="W14" s="142"/>
      <c r="X14" s="141" t="s">
        <v>9</v>
      </c>
      <c r="Y14" s="142" t="s">
        <v>15</v>
      </c>
      <c r="Z14" s="142"/>
      <c r="AA14" s="142"/>
      <c r="AB14" s="141" t="s">
        <v>9</v>
      </c>
      <c r="AC14" s="149"/>
      <c r="AD14" s="144"/>
      <c r="AE14" s="144"/>
      <c r="AF14" s="144"/>
      <c r="AG14" s="151"/>
    </row>
    <row r="15" spans="1:33" s="29" customFormat="1" ht="18.95" customHeight="1" x14ac:dyDescent="0.2">
      <c r="A15" s="146"/>
      <c r="B15" s="144"/>
      <c r="C15" s="138"/>
      <c r="D15" s="138"/>
      <c r="E15" s="45" t="s">
        <v>16</v>
      </c>
      <c r="F15" s="45" t="s">
        <v>17</v>
      </c>
      <c r="G15" s="45" t="s">
        <v>18</v>
      </c>
      <c r="H15" s="141"/>
      <c r="I15" s="45" t="s">
        <v>16</v>
      </c>
      <c r="J15" s="45" t="s">
        <v>17</v>
      </c>
      <c r="K15" s="45" t="s">
        <v>18</v>
      </c>
      <c r="L15" s="141"/>
      <c r="M15" s="46" t="s">
        <v>16</v>
      </c>
      <c r="N15" s="46" t="s">
        <v>17</v>
      </c>
      <c r="O15" s="46" t="s">
        <v>18</v>
      </c>
      <c r="P15" s="141"/>
      <c r="Q15" s="46" t="s">
        <v>16</v>
      </c>
      <c r="R15" s="46" t="s">
        <v>17</v>
      </c>
      <c r="S15" s="46" t="s">
        <v>18</v>
      </c>
      <c r="T15" s="141"/>
      <c r="U15" s="47" t="s">
        <v>16</v>
      </c>
      <c r="V15" s="47" t="s">
        <v>17</v>
      </c>
      <c r="W15" s="47" t="s">
        <v>18</v>
      </c>
      <c r="X15" s="141"/>
      <c r="Y15" s="47" t="s">
        <v>16</v>
      </c>
      <c r="Z15" s="47" t="s">
        <v>17</v>
      </c>
      <c r="AA15" s="47" t="s">
        <v>18</v>
      </c>
      <c r="AB15" s="141"/>
      <c r="AC15" s="149"/>
      <c r="AD15" s="94" t="s">
        <v>16</v>
      </c>
      <c r="AE15" s="94" t="s">
        <v>17</v>
      </c>
      <c r="AF15" s="94" t="s">
        <v>18</v>
      </c>
      <c r="AG15" s="151"/>
    </row>
    <row r="16" spans="1:33" s="29" customFormat="1" ht="20.100000000000001" customHeight="1" x14ac:dyDescent="0.2">
      <c r="A16" s="152" t="s">
        <v>113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96">
        <f>SUM(AC17:AC25)</f>
        <v>299</v>
      </c>
      <c r="AD16" s="96">
        <f>SUM(AD17:AD25)</f>
        <v>89</v>
      </c>
      <c r="AE16" s="96">
        <f>SUM(AE17:AE25)</f>
        <v>180</v>
      </c>
      <c r="AF16" s="96">
        <f>SUM(AF17:AF25)</f>
        <v>30</v>
      </c>
      <c r="AG16" s="97">
        <f>SUM(AG17:AG25)</f>
        <v>17</v>
      </c>
    </row>
    <row r="17" spans="1:33" s="29" customFormat="1" ht="20.100000000000001" customHeight="1" x14ac:dyDescent="0.2">
      <c r="A17" s="98">
        <v>1</v>
      </c>
      <c r="B17" s="77" t="s">
        <v>19</v>
      </c>
      <c r="C17" s="93" t="s">
        <v>20</v>
      </c>
      <c r="D17" s="95" t="s">
        <v>21</v>
      </c>
      <c r="E17" s="48"/>
      <c r="F17" s="48"/>
      <c r="G17" s="48"/>
      <c r="H17" s="41"/>
      <c r="I17" s="48">
        <v>30</v>
      </c>
      <c r="J17" s="48"/>
      <c r="K17" s="48"/>
      <c r="L17" s="41">
        <v>2</v>
      </c>
      <c r="M17" s="49"/>
      <c r="N17" s="49"/>
      <c r="O17" s="49"/>
      <c r="P17" s="41"/>
      <c r="Q17" s="49"/>
      <c r="R17" s="49"/>
      <c r="S17" s="49"/>
      <c r="T17" s="41"/>
      <c r="U17" s="50"/>
      <c r="V17" s="50"/>
      <c r="W17" s="50"/>
      <c r="X17" s="41"/>
      <c r="Y17" s="50"/>
      <c r="Z17" s="50"/>
      <c r="AA17" s="50"/>
      <c r="AB17" s="41"/>
      <c r="AC17" s="83">
        <f>AD17+AE17+AF17</f>
        <v>30</v>
      </c>
      <c r="AD17" s="90">
        <f>E17+I17+M17+Q17+U17+Y17</f>
        <v>30</v>
      </c>
      <c r="AE17" s="90">
        <f t="shared" ref="AE17:AG25" si="0">F17+J17+N17+R17+V17+Z17</f>
        <v>0</v>
      </c>
      <c r="AF17" s="90">
        <f t="shared" si="0"/>
        <v>0</v>
      </c>
      <c r="AG17" s="99">
        <f t="shared" si="0"/>
        <v>2</v>
      </c>
    </row>
    <row r="18" spans="1:33" s="29" customFormat="1" ht="20.100000000000001" customHeight="1" x14ac:dyDescent="0.2">
      <c r="A18" s="98">
        <v>2</v>
      </c>
      <c r="B18" s="77" t="s">
        <v>22</v>
      </c>
      <c r="C18" s="93" t="s">
        <v>23</v>
      </c>
      <c r="D18" s="95" t="s">
        <v>24</v>
      </c>
      <c r="E18" s="48"/>
      <c r="F18" s="48"/>
      <c r="G18" s="48">
        <v>30</v>
      </c>
      <c r="H18" s="41">
        <v>2</v>
      </c>
      <c r="I18" s="48"/>
      <c r="J18" s="48"/>
      <c r="K18" s="48"/>
      <c r="L18" s="41"/>
      <c r="M18" s="49"/>
      <c r="N18" s="49"/>
      <c r="O18" s="49"/>
      <c r="P18" s="41"/>
      <c r="Q18" s="49"/>
      <c r="R18" s="49"/>
      <c r="S18" s="49"/>
      <c r="T18" s="41"/>
      <c r="U18" s="50"/>
      <c r="V18" s="50"/>
      <c r="W18" s="50"/>
      <c r="X18" s="41"/>
      <c r="Y18" s="50"/>
      <c r="Z18" s="50"/>
      <c r="AA18" s="50"/>
      <c r="AB18" s="41"/>
      <c r="AC18" s="83">
        <f t="shared" ref="AC18:AC25" si="1">AD18+AE18+AF18</f>
        <v>30</v>
      </c>
      <c r="AD18" s="90">
        <f t="shared" ref="AD18:AD25" si="2">E18+I18+M18+Q18+U18+Y18</f>
        <v>0</v>
      </c>
      <c r="AE18" s="90">
        <f t="shared" si="0"/>
        <v>0</v>
      </c>
      <c r="AF18" s="90">
        <f t="shared" si="0"/>
        <v>30</v>
      </c>
      <c r="AG18" s="99">
        <f t="shared" si="0"/>
        <v>2</v>
      </c>
    </row>
    <row r="19" spans="1:33" s="29" customFormat="1" ht="20.100000000000001" customHeight="1" x14ac:dyDescent="0.2">
      <c r="A19" s="98">
        <v>3</v>
      </c>
      <c r="B19" s="77" t="s">
        <v>25</v>
      </c>
      <c r="C19" s="93" t="s">
        <v>26</v>
      </c>
      <c r="D19" s="95" t="s">
        <v>27</v>
      </c>
      <c r="E19" s="48">
        <v>4</v>
      </c>
      <c r="F19" s="48"/>
      <c r="G19" s="48"/>
      <c r="H19" s="41">
        <v>0</v>
      </c>
      <c r="I19" s="48"/>
      <c r="J19" s="48"/>
      <c r="K19" s="48"/>
      <c r="L19" s="41"/>
      <c r="M19" s="49"/>
      <c r="N19" s="49"/>
      <c r="O19" s="49"/>
      <c r="P19" s="41"/>
      <c r="Q19" s="49"/>
      <c r="R19" s="49"/>
      <c r="S19" s="49"/>
      <c r="T19" s="41"/>
      <c r="U19" s="50"/>
      <c r="V19" s="50"/>
      <c r="W19" s="50"/>
      <c r="X19" s="41"/>
      <c r="Y19" s="50"/>
      <c r="Z19" s="50"/>
      <c r="AA19" s="50"/>
      <c r="AB19" s="41"/>
      <c r="AC19" s="83">
        <f t="shared" si="1"/>
        <v>4</v>
      </c>
      <c r="AD19" s="90">
        <f t="shared" si="2"/>
        <v>4</v>
      </c>
      <c r="AE19" s="90">
        <f t="shared" si="0"/>
        <v>0</v>
      </c>
      <c r="AF19" s="90">
        <f t="shared" si="0"/>
        <v>0</v>
      </c>
      <c r="AG19" s="99">
        <f t="shared" si="0"/>
        <v>0</v>
      </c>
    </row>
    <row r="20" spans="1:33" s="29" customFormat="1" ht="20.100000000000001" customHeight="1" x14ac:dyDescent="0.2">
      <c r="A20" s="98">
        <v>4</v>
      </c>
      <c r="B20" s="77" t="s">
        <v>28</v>
      </c>
      <c r="C20" s="93" t="s">
        <v>29</v>
      </c>
      <c r="D20" s="95" t="s">
        <v>30</v>
      </c>
      <c r="E20" s="48"/>
      <c r="F20" s="48">
        <v>30</v>
      </c>
      <c r="G20" s="48"/>
      <c r="H20" s="41">
        <v>2</v>
      </c>
      <c r="I20" s="48"/>
      <c r="J20" s="48">
        <v>30</v>
      </c>
      <c r="K20" s="48"/>
      <c r="L20" s="41">
        <v>2</v>
      </c>
      <c r="M20" s="49"/>
      <c r="N20" s="49">
        <v>30</v>
      </c>
      <c r="O20" s="49"/>
      <c r="P20" s="41">
        <v>2</v>
      </c>
      <c r="Q20" s="49"/>
      <c r="R20" s="49"/>
      <c r="S20" s="49"/>
      <c r="T20" s="41"/>
      <c r="U20" s="50"/>
      <c r="V20" s="50"/>
      <c r="W20" s="50"/>
      <c r="X20" s="41"/>
      <c r="Y20" s="50"/>
      <c r="Z20" s="50"/>
      <c r="AA20" s="50"/>
      <c r="AB20" s="41"/>
      <c r="AC20" s="83">
        <f t="shared" si="1"/>
        <v>90</v>
      </c>
      <c r="AD20" s="90">
        <f t="shared" si="2"/>
        <v>0</v>
      </c>
      <c r="AE20" s="90">
        <f t="shared" si="0"/>
        <v>90</v>
      </c>
      <c r="AF20" s="90">
        <f t="shared" si="0"/>
        <v>0</v>
      </c>
      <c r="AG20" s="99">
        <f t="shared" si="0"/>
        <v>6</v>
      </c>
    </row>
    <row r="21" spans="1:33" s="29" customFormat="1" ht="20.100000000000001" customHeight="1" x14ac:dyDescent="0.2">
      <c r="A21" s="98">
        <v>5</v>
      </c>
      <c r="B21" s="77" t="s">
        <v>31</v>
      </c>
      <c r="C21" s="93" t="s">
        <v>23</v>
      </c>
      <c r="D21" s="93" t="s">
        <v>24</v>
      </c>
      <c r="E21" s="48">
        <v>20</v>
      </c>
      <c r="F21" s="48">
        <v>30</v>
      </c>
      <c r="G21" s="51"/>
      <c r="H21" s="52">
        <v>4</v>
      </c>
      <c r="I21" s="48"/>
      <c r="J21" s="48"/>
      <c r="K21" s="48"/>
      <c r="L21" s="41"/>
      <c r="M21" s="49"/>
      <c r="N21" s="49"/>
      <c r="O21" s="49"/>
      <c r="P21" s="56"/>
      <c r="Q21" s="49"/>
      <c r="R21" s="49"/>
      <c r="S21" s="49"/>
      <c r="T21" s="41"/>
      <c r="U21" s="50"/>
      <c r="V21" s="50"/>
      <c r="W21" s="50"/>
      <c r="X21" s="41"/>
      <c r="Y21" s="50"/>
      <c r="Z21" s="50"/>
      <c r="AA21" s="50"/>
      <c r="AB21" s="41"/>
      <c r="AC21" s="83">
        <f t="shared" si="1"/>
        <v>50</v>
      </c>
      <c r="AD21" s="90">
        <f t="shared" si="2"/>
        <v>20</v>
      </c>
      <c r="AE21" s="90">
        <f t="shared" si="0"/>
        <v>30</v>
      </c>
      <c r="AF21" s="90">
        <f t="shared" si="0"/>
        <v>0</v>
      </c>
      <c r="AG21" s="99">
        <f t="shared" si="0"/>
        <v>4</v>
      </c>
    </row>
    <row r="22" spans="1:33" s="29" customFormat="1" ht="20.100000000000001" customHeight="1" x14ac:dyDescent="0.2">
      <c r="A22" s="98">
        <v>6</v>
      </c>
      <c r="B22" s="77" t="s">
        <v>32</v>
      </c>
      <c r="C22" s="93" t="s">
        <v>23</v>
      </c>
      <c r="D22" s="93" t="s">
        <v>27</v>
      </c>
      <c r="E22" s="48">
        <v>5</v>
      </c>
      <c r="F22" s="48"/>
      <c r="G22" s="48"/>
      <c r="H22" s="41">
        <v>1</v>
      </c>
      <c r="I22" s="48"/>
      <c r="J22" s="48"/>
      <c r="K22" s="48"/>
      <c r="L22" s="41"/>
      <c r="M22" s="49"/>
      <c r="N22" s="49"/>
      <c r="O22" s="49"/>
      <c r="P22" s="56"/>
      <c r="Q22" s="49"/>
      <c r="R22" s="49"/>
      <c r="S22" s="49"/>
      <c r="T22" s="41"/>
      <c r="U22" s="50"/>
      <c r="V22" s="50"/>
      <c r="W22" s="50"/>
      <c r="X22" s="41"/>
      <c r="Y22" s="50"/>
      <c r="Z22" s="50"/>
      <c r="AA22" s="50"/>
      <c r="AB22" s="41"/>
      <c r="AC22" s="83">
        <f t="shared" si="1"/>
        <v>5</v>
      </c>
      <c r="AD22" s="90">
        <f t="shared" si="2"/>
        <v>5</v>
      </c>
      <c r="AE22" s="90">
        <f t="shared" si="0"/>
        <v>0</v>
      </c>
      <c r="AF22" s="90">
        <f t="shared" si="0"/>
        <v>0</v>
      </c>
      <c r="AG22" s="99">
        <f t="shared" si="0"/>
        <v>1</v>
      </c>
    </row>
    <row r="23" spans="1:33" s="29" customFormat="1" ht="20.100000000000001" customHeight="1" x14ac:dyDescent="0.2">
      <c r="A23" s="98">
        <v>7</v>
      </c>
      <c r="B23" s="77" t="s">
        <v>33</v>
      </c>
      <c r="C23" s="93" t="s">
        <v>34</v>
      </c>
      <c r="D23" s="95" t="s">
        <v>35</v>
      </c>
      <c r="E23" s="48"/>
      <c r="F23" s="48">
        <v>30</v>
      </c>
      <c r="G23" s="48"/>
      <c r="H23" s="41">
        <v>0</v>
      </c>
      <c r="I23" s="48"/>
      <c r="J23" s="48">
        <v>30</v>
      </c>
      <c r="K23" s="48"/>
      <c r="L23" s="41">
        <v>0</v>
      </c>
      <c r="M23" s="49"/>
      <c r="N23" s="49"/>
      <c r="O23" s="49"/>
      <c r="P23" s="41"/>
      <c r="Q23" s="49"/>
      <c r="R23" s="49"/>
      <c r="S23" s="49"/>
      <c r="T23" s="41"/>
      <c r="U23" s="50"/>
      <c r="V23" s="50"/>
      <c r="W23" s="50"/>
      <c r="X23" s="41"/>
      <c r="Y23" s="50"/>
      <c r="Z23" s="50"/>
      <c r="AA23" s="50"/>
      <c r="AB23" s="41"/>
      <c r="AC23" s="83">
        <f t="shared" si="1"/>
        <v>60</v>
      </c>
      <c r="AD23" s="90">
        <f t="shared" si="2"/>
        <v>0</v>
      </c>
      <c r="AE23" s="90">
        <f t="shared" si="0"/>
        <v>60</v>
      </c>
      <c r="AF23" s="90">
        <f t="shared" si="0"/>
        <v>0</v>
      </c>
      <c r="AG23" s="99">
        <f t="shared" si="0"/>
        <v>0</v>
      </c>
    </row>
    <row r="24" spans="1:33" s="29" customFormat="1" ht="20.100000000000001" customHeight="1" x14ac:dyDescent="0.2">
      <c r="A24" s="98">
        <v>8</v>
      </c>
      <c r="B24" s="77" t="s">
        <v>120</v>
      </c>
      <c r="C24" s="93" t="s">
        <v>96</v>
      </c>
      <c r="D24" s="95" t="s">
        <v>37</v>
      </c>
      <c r="E24" s="48"/>
      <c r="F24" s="48"/>
      <c r="G24" s="48"/>
      <c r="H24" s="41"/>
      <c r="I24" s="48"/>
      <c r="J24" s="48"/>
      <c r="K24" s="48"/>
      <c r="L24" s="41"/>
      <c r="M24" s="49">
        <v>15</v>
      </c>
      <c r="N24" s="49"/>
      <c r="O24" s="49"/>
      <c r="P24" s="41">
        <v>1</v>
      </c>
      <c r="Q24" s="49"/>
      <c r="R24" s="49"/>
      <c r="S24" s="49"/>
      <c r="T24" s="41"/>
      <c r="U24" s="50"/>
      <c r="V24" s="50"/>
      <c r="W24" s="50"/>
      <c r="X24" s="41"/>
      <c r="Y24" s="50"/>
      <c r="Z24" s="50"/>
      <c r="AA24" s="50"/>
      <c r="AB24" s="41"/>
      <c r="AC24" s="83">
        <f t="shared" si="1"/>
        <v>15</v>
      </c>
      <c r="AD24" s="90">
        <f t="shared" si="2"/>
        <v>15</v>
      </c>
      <c r="AE24" s="90">
        <f t="shared" si="0"/>
        <v>0</v>
      </c>
      <c r="AF24" s="90">
        <f t="shared" si="0"/>
        <v>0</v>
      </c>
      <c r="AG24" s="99">
        <f t="shared" si="0"/>
        <v>1</v>
      </c>
    </row>
    <row r="25" spans="1:33" s="29" customFormat="1" ht="20.100000000000001" customHeight="1" x14ac:dyDescent="0.2">
      <c r="A25" s="98">
        <v>9</v>
      </c>
      <c r="B25" s="77" t="s">
        <v>121</v>
      </c>
      <c r="C25" s="93" t="s">
        <v>96</v>
      </c>
      <c r="D25" s="95" t="s">
        <v>37</v>
      </c>
      <c r="E25" s="48"/>
      <c r="F25" s="48"/>
      <c r="G25" s="48"/>
      <c r="H25" s="41"/>
      <c r="I25" s="48"/>
      <c r="J25" s="48"/>
      <c r="K25" s="48"/>
      <c r="L25" s="41"/>
      <c r="M25" s="49">
        <v>15</v>
      </c>
      <c r="N25" s="49"/>
      <c r="O25" s="49"/>
      <c r="P25" s="41">
        <v>1</v>
      </c>
      <c r="Q25" s="49"/>
      <c r="R25" s="49"/>
      <c r="S25" s="49"/>
      <c r="T25" s="41"/>
      <c r="U25" s="50"/>
      <c r="V25" s="50"/>
      <c r="W25" s="50"/>
      <c r="X25" s="41"/>
      <c r="Y25" s="50"/>
      <c r="Z25" s="50"/>
      <c r="AA25" s="50"/>
      <c r="AB25" s="41"/>
      <c r="AC25" s="83">
        <f t="shared" si="1"/>
        <v>15</v>
      </c>
      <c r="AD25" s="90">
        <f t="shared" si="2"/>
        <v>15</v>
      </c>
      <c r="AE25" s="90">
        <f t="shared" si="0"/>
        <v>0</v>
      </c>
      <c r="AF25" s="90">
        <f t="shared" si="0"/>
        <v>0</v>
      </c>
      <c r="AG25" s="99">
        <f t="shared" si="0"/>
        <v>1</v>
      </c>
    </row>
    <row r="26" spans="1:33" s="30" customFormat="1" ht="20.100000000000001" customHeight="1" x14ac:dyDescent="0.2">
      <c r="A26" s="136" t="s">
        <v>107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96">
        <f>SUM(AC27:AC34)</f>
        <v>1125</v>
      </c>
      <c r="AD26" s="111">
        <f>SUM(AD27:AD34)</f>
        <v>0</v>
      </c>
      <c r="AE26" s="111">
        <f>SUM(AE27:AE34)</f>
        <v>1065</v>
      </c>
      <c r="AF26" s="111">
        <f>SUM(AF27:AF34)</f>
        <v>60</v>
      </c>
      <c r="AG26" s="97">
        <f>SUM(AG27:AG34)</f>
        <v>60</v>
      </c>
    </row>
    <row r="27" spans="1:33" s="30" customFormat="1" ht="20.100000000000001" customHeight="1" x14ac:dyDescent="0.2">
      <c r="A27" s="100">
        <v>10</v>
      </c>
      <c r="B27" s="77" t="s">
        <v>122</v>
      </c>
      <c r="C27" s="93" t="s">
        <v>97</v>
      </c>
      <c r="D27" s="147" t="s">
        <v>38</v>
      </c>
      <c r="E27" s="48"/>
      <c r="F27" s="48"/>
      <c r="G27" s="48"/>
      <c r="H27" s="41"/>
      <c r="I27" s="48"/>
      <c r="J27" s="48"/>
      <c r="K27" s="48"/>
      <c r="L27" s="41"/>
      <c r="M27" s="49"/>
      <c r="N27" s="49">
        <v>30</v>
      </c>
      <c r="O27" s="49"/>
      <c r="P27" s="41">
        <v>2</v>
      </c>
      <c r="Q27" s="49"/>
      <c r="R27" s="49">
        <v>30</v>
      </c>
      <c r="S27" s="49"/>
      <c r="T27" s="41">
        <v>2</v>
      </c>
      <c r="U27" s="50"/>
      <c r="V27" s="50">
        <v>30</v>
      </c>
      <c r="W27" s="50"/>
      <c r="X27" s="41">
        <v>2</v>
      </c>
      <c r="Y27" s="50"/>
      <c r="Z27" s="50">
        <v>15</v>
      </c>
      <c r="AA27" s="50"/>
      <c r="AB27" s="41">
        <v>1</v>
      </c>
      <c r="AC27" s="83">
        <f t="shared" ref="AC27:AC34" si="3">AD27+AE27+AF27</f>
        <v>105</v>
      </c>
      <c r="AD27" s="110">
        <f t="shared" ref="AD27:AG34" si="4">E27+I27+M27+Q27+U27+Y27</f>
        <v>0</v>
      </c>
      <c r="AE27" s="110">
        <f t="shared" si="4"/>
        <v>105</v>
      </c>
      <c r="AF27" s="110">
        <f t="shared" si="4"/>
        <v>0</v>
      </c>
      <c r="AG27" s="101">
        <f t="shared" si="4"/>
        <v>7</v>
      </c>
    </row>
    <row r="28" spans="1:33" s="30" customFormat="1" ht="20.100000000000001" customHeight="1" x14ac:dyDescent="0.2">
      <c r="A28" s="100">
        <v>11</v>
      </c>
      <c r="B28" s="78" t="s">
        <v>39</v>
      </c>
      <c r="C28" s="93" t="s">
        <v>98</v>
      </c>
      <c r="D28" s="147"/>
      <c r="E28" s="48"/>
      <c r="F28" s="48"/>
      <c r="G28" s="48"/>
      <c r="H28" s="41"/>
      <c r="I28" s="48"/>
      <c r="J28" s="48"/>
      <c r="K28" s="48"/>
      <c r="L28" s="41"/>
      <c r="M28" s="49"/>
      <c r="N28" s="49">
        <v>30</v>
      </c>
      <c r="O28" s="49"/>
      <c r="P28" s="41">
        <v>2</v>
      </c>
      <c r="Q28" s="49"/>
      <c r="R28" s="49">
        <v>30</v>
      </c>
      <c r="S28" s="49"/>
      <c r="T28" s="41">
        <v>2</v>
      </c>
      <c r="U28" s="50"/>
      <c r="V28" s="50">
        <v>30</v>
      </c>
      <c r="W28" s="50"/>
      <c r="X28" s="82">
        <v>2</v>
      </c>
      <c r="Y28" s="50"/>
      <c r="Z28" s="50">
        <v>30</v>
      </c>
      <c r="AA28" s="50"/>
      <c r="AB28" s="41">
        <v>2</v>
      </c>
      <c r="AC28" s="83">
        <f t="shared" si="3"/>
        <v>120</v>
      </c>
      <c r="AD28" s="110">
        <f t="shared" si="4"/>
        <v>0</v>
      </c>
      <c r="AE28" s="110">
        <f t="shared" si="4"/>
        <v>120</v>
      </c>
      <c r="AF28" s="110">
        <f t="shared" si="4"/>
        <v>0</v>
      </c>
      <c r="AG28" s="101">
        <f t="shared" si="4"/>
        <v>8</v>
      </c>
    </row>
    <row r="29" spans="1:33" s="30" customFormat="1" ht="20.100000000000001" customHeight="1" x14ac:dyDescent="0.2">
      <c r="A29" s="100">
        <v>12</v>
      </c>
      <c r="B29" s="78" t="s">
        <v>40</v>
      </c>
      <c r="C29" s="93" t="s">
        <v>98</v>
      </c>
      <c r="D29" s="147"/>
      <c r="E29" s="48"/>
      <c r="F29" s="48"/>
      <c r="G29" s="48"/>
      <c r="H29" s="41"/>
      <c r="I29" s="48"/>
      <c r="J29" s="48"/>
      <c r="K29" s="48"/>
      <c r="L29" s="41"/>
      <c r="M29" s="49"/>
      <c r="N29" s="49">
        <v>30</v>
      </c>
      <c r="O29" s="49"/>
      <c r="P29" s="82">
        <v>3</v>
      </c>
      <c r="Q29" s="49"/>
      <c r="R29" s="49">
        <v>30</v>
      </c>
      <c r="S29" s="49"/>
      <c r="T29" s="41">
        <v>2</v>
      </c>
      <c r="U29" s="50"/>
      <c r="V29" s="50">
        <v>30</v>
      </c>
      <c r="W29" s="50"/>
      <c r="X29" s="82">
        <v>2</v>
      </c>
      <c r="Y29" s="50"/>
      <c r="Z29" s="50">
        <v>30</v>
      </c>
      <c r="AA29" s="50"/>
      <c r="AB29" s="41">
        <v>2</v>
      </c>
      <c r="AC29" s="83">
        <f t="shared" si="3"/>
        <v>120</v>
      </c>
      <c r="AD29" s="110">
        <f t="shared" si="4"/>
        <v>0</v>
      </c>
      <c r="AE29" s="110">
        <f t="shared" si="4"/>
        <v>120</v>
      </c>
      <c r="AF29" s="110">
        <f t="shared" si="4"/>
        <v>0</v>
      </c>
      <c r="AG29" s="101">
        <f t="shared" si="4"/>
        <v>9</v>
      </c>
    </row>
    <row r="30" spans="1:33" s="30" customFormat="1" ht="20.100000000000001" customHeight="1" x14ac:dyDescent="0.2">
      <c r="A30" s="100">
        <v>13</v>
      </c>
      <c r="B30" s="78" t="s">
        <v>41</v>
      </c>
      <c r="C30" s="93" t="s">
        <v>42</v>
      </c>
      <c r="D30" s="147"/>
      <c r="E30" s="48"/>
      <c r="F30" s="48">
        <v>60</v>
      </c>
      <c r="G30" s="48"/>
      <c r="H30" s="41">
        <v>3</v>
      </c>
      <c r="I30" s="48"/>
      <c r="J30" s="48">
        <v>90</v>
      </c>
      <c r="K30" s="48"/>
      <c r="L30" s="41">
        <v>4</v>
      </c>
      <c r="M30" s="49"/>
      <c r="N30" s="49">
        <v>30</v>
      </c>
      <c r="O30" s="49"/>
      <c r="P30" s="82">
        <v>2</v>
      </c>
      <c r="Q30" s="49"/>
      <c r="R30" s="49">
        <v>30</v>
      </c>
      <c r="S30" s="49"/>
      <c r="T30" s="41">
        <v>2</v>
      </c>
      <c r="U30" s="50"/>
      <c r="V30" s="50">
        <v>30</v>
      </c>
      <c r="W30" s="50"/>
      <c r="X30" s="82">
        <v>2</v>
      </c>
      <c r="Y30" s="50"/>
      <c r="Z30" s="50">
        <v>30</v>
      </c>
      <c r="AA30" s="50"/>
      <c r="AB30" s="41">
        <v>1</v>
      </c>
      <c r="AC30" s="83">
        <f t="shared" si="3"/>
        <v>270</v>
      </c>
      <c r="AD30" s="110">
        <f t="shared" si="4"/>
        <v>0</v>
      </c>
      <c r="AE30" s="110">
        <f t="shared" si="4"/>
        <v>270</v>
      </c>
      <c r="AF30" s="110">
        <f t="shared" si="4"/>
        <v>0</v>
      </c>
      <c r="AG30" s="101">
        <f t="shared" si="4"/>
        <v>14</v>
      </c>
    </row>
    <row r="31" spans="1:33" s="30" customFormat="1" ht="20.100000000000001" customHeight="1" x14ac:dyDescent="0.2">
      <c r="A31" s="100">
        <v>14</v>
      </c>
      <c r="B31" s="78" t="s">
        <v>123</v>
      </c>
      <c r="C31" s="93" t="s">
        <v>43</v>
      </c>
      <c r="D31" s="147"/>
      <c r="E31" s="48"/>
      <c r="F31" s="48"/>
      <c r="G31" s="48">
        <v>30</v>
      </c>
      <c r="H31" s="82">
        <v>2</v>
      </c>
      <c r="I31" s="48"/>
      <c r="J31" s="48"/>
      <c r="K31" s="48">
        <v>30</v>
      </c>
      <c r="L31" s="41">
        <v>2</v>
      </c>
      <c r="M31" s="155"/>
      <c r="N31" s="155"/>
      <c r="O31" s="155"/>
      <c r="P31" s="82"/>
      <c r="Q31" s="49"/>
      <c r="R31" s="49"/>
      <c r="S31" s="49"/>
      <c r="T31" s="82"/>
      <c r="U31" s="154"/>
      <c r="V31" s="154"/>
      <c r="W31" s="154"/>
      <c r="X31" s="82"/>
      <c r="Y31" s="50"/>
      <c r="Z31" s="50"/>
      <c r="AA31" s="50"/>
      <c r="AB31" s="41"/>
      <c r="AC31" s="83">
        <f t="shared" si="3"/>
        <v>60</v>
      </c>
      <c r="AD31" s="110">
        <f t="shared" si="4"/>
        <v>0</v>
      </c>
      <c r="AE31" s="110">
        <f t="shared" si="4"/>
        <v>0</v>
      </c>
      <c r="AF31" s="110">
        <f t="shared" si="4"/>
        <v>60</v>
      </c>
      <c r="AG31" s="101">
        <f t="shared" si="4"/>
        <v>4</v>
      </c>
    </row>
    <row r="32" spans="1:33" s="30" customFormat="1" ht="19.5" customHeight="1" x14ac:dyDescent="0.2">
      <c r="A32" s="100">
        <v>15</v>
      </c>
      <c r="B32" s="70" t="s">
        <v>99</v>
      </c>
      <c r="C32" s="93" t="s">
        <v>29</v>
      </c>
      <c r="D32" s="147"/>
      <c r="E32" s="48"/>
      <c r="F32" s="48">
        <v>75</v>
      </c>
      <c r="G32" s="48"/>
      <c r="H32" s="41">
        <v>3</v>
      </c>
      <c r="I32" s="48"/>
      <c r="J32" s="48">
        <v>75</v>
      </c>
      <c r="K32" s="48"/>
      <c r="L32" s="41">
        <v>3</v>
      </c>
      <c r="M32" s="49"/>
      <c r="N32" s="49"/>
      <c r="O32" s="49"/>
      <c r="P32" s="82"/>
      <c r="Q32" s="49"/>
      <c r="R32" s="49"/>
      <c r="S32" s="49"/>
      <c r="T32" s="82"/>
      <c r="U32" s="50"/>
      <c r="V32" s="50"/>
      <c r="W32" s="50"/>
      <c r="X32" s="41"/>
      <c r="Y32" s="50"/>
      <c r="Z32" s="50"/>
      <c r="AA32" s="50"/>
      <c r="AB32" s="41"/>
      <c r="AC32" s="83">
        <f t="shared" si="3"/>
        <v>150</v>
      </c>
      <c r="AD32" s="110">
        <f t="shared" si="4"/>
        <v>0</v>
      </c>
      <c r="AE32" s="110">
        <f t="shared" si="4"/>
        <v>150</v>
      </c>
      <c r="AF32" s="110">
        <f t="shared" si="4"/>
        <v>0</v>
      </c>
      <c r="AG32" s="101">
        <f t="shared" si="4"/>
        <v>6</v>
      </c>
    </row>
    <row r="33" spans="1:33" s="29" customFormat="1" ht="20.100000000000001" customHeight="1" x14ac:dyDescent="0.2">
      <c r="A33" s="100">
        <v>16</v>
      </c>
      <c r="B33" s="70" t="s">
        <v>100</v>
      </c>
      <c r="C33" s="93" t="s">
        <v>29</v>
      </c>
      <c r="D33" s="147"/>
      <c r="E33" s="48"/>
      <c r="F33" s="48">
        <v>75</v>
      </c>
      <c r="G33" s="48"/>
      <c r="H33" s="41">
        <v>3</v>
      </c>
      <c r="I33" s="48"/>
      <c r="J33" s="48">
        <v>75</v>
      </c>
      <c r="K33" s="48"/>
      <c r="L33" s="41">
        <v>3</v>
      </c>
      <c r="M33" s="49"/>
      <c r="N33" s="49"/>
      <c r="O33" s="49"/>
      <c r="P33" s="41"/>
      <c r="Q33" s="49"/>
      <c r="R33" s="49"/>
      <c r="S33" s="49"/>
      <c r="T33" s="41"/>
      <c r="U33" s="50"/>
      <c r="V33" s="50"/>
      <c r="W33" s="50"/>
      <c r="X33" s="41"/>
      <c r="Y33" s="50"/>
      <c r="Z33" s="50"/>
      <c r="AA33" s="50"/>
      <c r="AB33" s="41"/>
      <c r="AC33" s="83">
        <f t="shared" si="3"/>
        <v>150</v>
      </c>
      <c r="AD33" s="110">
        <f t="shared" si="4"/>
        <v>0</v>
      </c>
      <c r="AE33" s="110">
        <f t="shared" si="4"/>
        <v>150</v>
      </c>
      <c r="AF33" s="110">
        <f t="shared" si="4"/>
        <v>0</v>
      </c>
      <c r="AG33" s="101">
        <f t="shared" si="4"/>
        <v>6</v>
      </c>
    </row>
    <row r="34" spans="1:33" s="29" customFormat="1" ht="20.100000000000001" customHeight="1" x14ac:dyDescent="0.2">
      <c r="A34" s="100">
        <v>17</v>
      </c>
      <c r="B34" s="70" t="s">
        <v>101</v>
      </c>
      <c r="C34" s="71" t="s">
        <v>59</v>
      </c>
      <c r="D34" s="147"/>
      <c r="E34" s="48"/>
      <c r="F34" s="48">
        <v>75</v>
      </c>
      <c r="G34" s="48"/>
      <c r="H34" s="41">
        <v>3</v>
      </c>
      <c r="I34" s="48"/>
      <c r="J34" s="48">
        <v>75</v>
      </c>
      <c r="K34" s="48"/>
      <c r="L34" s="41">
        <v>3</v>
      </c>
      <c r="M34" s="49"/>
      <c r="N34" s="49"/>
      <c r="O34" s="49"/>
      <c r="P34" s="61"/>
      <c r="Q34" s="49"/>
      <c r="R34" s="49"/>
      <c r="S34" s="49"/>
      <c r="T34" s="61"/>
      <c r="U34" s="50"/>
      <c r="V34" s="50"/>
      <c r="W34" s="50"/>
      <c r="X34" s="41"/>
      <c r="Y34" s="50"/>
      <c r="Z34" s="50"/>
      <c r="AA34" s="50"/>
      <c r="AB34" s="41"/>
      <c r="AC34" s="83">
        <f t="shared" si="3"/>
        <v>150</v>
      </c>
      <c r="AD34" s="110">
        <f t="shared" si="4"/>
        <v>0</v>
      </c>
      <c r="AE34" s="110">
        <f t="shared" si="4"/>
        <v>150</v>
      </c>
      <c r="AF34" s="110">
        <f t="shared" si="4"/>
        <v>0</v>
      </c>
      <c r="AG34" s="101">
        <f t="shared" si="4"/>
        <v>6</v>
      </c>
    </row>
    <row r="35" spans="1:33" s="30" customFormat="1" ht="20.100000000000001" customHeight="1" x14ac:dyDescent="0.2">
      <c r="A35" s="136" t="s">
        <v>109</v>
      </c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83">
        <f>SUM(AC36:AC41)</f>
        <v>245</v>
      </c>
      <c r="AD35" s="111">
        <f>SUM(AD36:AD41)</f>
        <v>30</v>
      </c>
      <c r="AE35" s="111">
        <f>SUM(AE36:AE41)</f>
        <v>215</v>
      </c>
      <c r="AF35" s="111">
        <f>SUM(AF36:AF41)</f>
        <v>0</v>
      </c>
      <c r="AG35" s="97">
        <f>SUM(AG36:AG41)</f>
        <v>16</v>
      </c>
    </row>
    <row r="36" spans="1:33" s="29" customFormat="1" ht="20.100000000000001" customHeight="1" x14ac:dyDescent="0.2">
      <c r="A36" s="100">
        <v>18</v>
      </c>
      <c r="B36" s="77" t="s">
        <v>44</v>
      </c>
      <c r="C36" s="93" t="s">
        <v>45</v>
      </c>
      <c r="D36" s="95" t="s">
        <v>24</v>
      </c>
      <c r="E36" s="48"/>
      <c r="F36" s="48"/>
      <c r="G36" s="48"/>
      <c r="H36" s="41"/>
      <c r="I36" s="48">
        <v>30</v>
      </c>
      <c r="J36" s="48"/>
      <c r="K36" s="48"/>
      <c r="L36" s="41">
        <v>2</v>
      </c>
      <c r="M36" s="49"/>
      <c r="N36" s="49"/>
      <c r="O36" s="49"/>
      <c r="P36" s="41"/>
      <c r="Q36" s="49"/>
      <c r="R36" s="49"/>
      <c r="S36" s="49"/>
      <c r="T36" s="75"/>
      <c r="U36" s="50"/>
      <c r="V36" s="50"/>
      <c r="W36" s="50"/>
      <c r="X36" s="75"/>
      <c r="Y36" s="50"/>
      <c r="Z36" s="50"/>
      <c r="AA36" s="50"/>
      <c r="AB36" s="41"/>
      <c r="AC36" s="83">
        <f>AD36+AE36+AF36</f>
        <v>30</v>
      </c>
      <c r="AD36" s="110">
        <f>Y36+U36+Q36+M36+I36+E36</f>
        <v>30</v>
      </c>
      <c r="AE36" s="110">
        <f t="shared" ref="AE36:AG38" si="5">Z36+V36+R36+N36+J36+F36</f>
        <v>0</v>
      </c>
      <c r="AF36" s="110">
        <f t="shared" si="5"/>
        <v>0</v>
      </c>
      <c r="AG36" s="101">
        <f t="shared" si="5"/>
        <v>2</v>
      </c>
    </row>
    <row r="37" spans="1:33" s="29" customFormat="1" ht="20.100000000000001" customHeight="1" x14ac:dyDescent="0.2">
      <c r="A37" s="102">
        <v>19</v>
      </c>
      <c r="B37" s="77" t="s">
        <v>46</v>
      </c>
      <c r="C37" s="93" t="s">
        <v>47</v>
      </c>
      <c r="D37" s="95" t="s">
        <v>48</v>
      </c>
      <c r="E37" s="48"/>
      <c r="F37" s="48"/>
      <c r="G37" s="48"/>
      <c r="H37" s="41"/>
      <c r="I37" s="48"/>
      <c r="J37" s="48"/>
      <c r="K37" s="48"/>
      <c r="L37" s="41"/>
      <c r="M37" s="49"/>
      <c r="N37" s="49"/>
      <c r="O37" s="49"/>
      <c r="P37" s="41"/>
      <c r="Q37" s="49"/>
      <c r="R37" s="49"/>
      <c r="S37" s="49"/>
      <c r="T37" s="52"/>
      <c r="U37" s="50"/>
      <c r="V37" s="50">
        <v>30</v>
      </c>
      <c r="W37" s="50"/>
      <c r="X37" s="41">
        <v>2</v>
      </c>
      <c r="Y37" s="50"/>
      <c r="Z37" s="50"/>
      <c r="AA37" s="50"/>
      <c r="AB37" s="41"/>
      <c r="AC37" s="83">
        <f>AD37+AE37+AF37</f>
        <v>30</v>
      </c>
      <c r="AD37" s="110">
        <f>Y37+U37+Q37+M37+I37+E37</f>
        <v>0</v>
      </c>
      <c r="AE37" s="110">
        <f t="shared" si="5"/>
        <v>30</v>
      </c>
      <c r="AF37" s="110">
        <f t="shared" si="5"/>
        <v>0</v>
      </c>
      <c r="AG37" s="101">
        <f t="shared" si="5"/>
        <v>2</v>
      </c>
    </row>
    <row r="38" spans="1:33" s="74" customFormat="1" ht="20.100000000000001" customHeight="1" x14ac:dyDescent="0.2">
      <c r="A38" s="103">
        <v>20</v>
      </c>
      <c r="B38" s="78" t="s">
        <v>49</v>
      </c>
      <c r="C38" s="72" t="s">
        <v>55</v>
      </c>
      <c r="D38" s="73" t="s">
        <v>78</v>
      </c>
      <c r="E38" s="48"/>
      <c r="F38" s="48">
        <v>30</v>
      </c>
      <c r="G38" s="48"/>
      <c r="H38" s="75">
        <v>2</v>
      </c>
      <c r="I38" s="48"/>
      <c r="J38" s="48">
        <v>30</v>
      </c>
      <c r="K38" s="48"/>
      <c r="L38" s="82">
        <v>2</v>
      </c>
      <c r="M38" s="49"/>
      <c r="N38" s="49">
        <v>30</v>
      </c>
      <c r="O38" s="49"/>
      <c r="P38" s="82">
        <v>2</v>
      </c>
      <c r="Q38" s="49"/>
      <c r="R38" s="49"/>
      <c r="S38" s="49"/>
      <c r="T38" s="82"/>
      <c r="U38" s="50"/>
      <c r="V38" s="50"/>
      <c r="W38" s="50"/>
      <c r="X38" s="82"/>
      <c r="Y38" s="50"/>
      <c r="Z38" s="50"/>
      <c r="AA38" s="50"/>
      <c r="AB38" s="82"/>
      <c r="AC38" s="83">
        <f>AD38+AE38+AF38</f>
        <v>90</v>
      </c>
      <c r="AD38" s="75">
        <f>Y38+U38+Q38+M38+I38+E38</f>
        <v>0</v>
      </c>
      <c r="AE38" s="75">
        <f t="shared" si="5"/>
        <v>90</v>
      </c>
      <c r="AF38" s="75">
        <f t="shared" si="5"/>
        <v>0</v>
      </c>
      <c r="AG38" s="104">
        <f t="shared" si="5"/>
        <v>6</v>
      </c>
    </row>
    <row r="39" spans="1:33" s="29" customFormat="1" ht="20.100000000000001" customHeight="1" x14ac:dyDescent="0.2">
      <c r="A39" s="98">
        <v>21</v>
      </c>
      <c r="B39" s="77" t="s">
        <v>50</v>
      </c>
      <c r="C39" s="93" t="s">
        <v>20</v>
      </c>
      <c r="D39" s="95" t="s">
        <v>20</v>
      </c>
      <c r="E39" s="48"/>
      <c r="F39" s="48"/>
      <c r="G39" s="48"/>
      <c r="H39" s="41"/>
      <c r="I39" s="48"/>
      <c r="J39" s="48">
        <v>20</v>
      </c>
      <c r="K39" s="48"/>
      <c r="L39" s="41">
        <v>1</v>
      </c>
      <c r="M39" s="49"/>
      <c r="N39" s="49"/>
      <c r="O39" s="49"/>
      <c r="P39" s="41"/>
      <c r="Q39" s="49"/>
      <c r="R39" s="49"/>
      <c r="S39" s="49"/>
      <c r="T39" s="41"/>
      <c r="U39" s="50"/>
      <c r="V39" s="50"/>
      <c r="W39" s="50"/>
      <c r="X39" s="41"/>
      <c r="Y39" s="50"/>
      <c r="Z39" s="50"/>
      <c r="AA39" s="50"/>
      <c r="AB39" s="41"/>
      <c r="AC39" s="83">
        <f>SUM(AD39:AF39)</f>
        <v>20</v>
      </c>
      <c r="AD39" s="110">
        <f t="shared" ref="AD39:AG47" si="6">E39+I39+M39+Q39+U39+Y39</f>
        <v>0</v>
      </c>
      <c r="AE39" s="110">
        <f t="shared" si="6"/>
        <v>20</v>
      </c>
      <c r="AF39" s="110">
        <f t="shared" si="6"/>
        <v>0</v>
      </c>
      <c r="AG39" s="99">
        <f t="shared" si="6"/>
        <v>1</v>
      </c>
    </row>
    <row r="40" spans="1:33" s="30" customFormat="1" ht="20.100000000000001" customHeight="1" x14ac:dyDescent="0.2">
      <c r="A40" s="98">
        <v>22</v>
      </c>
      <c r="B40" s="77" t="s">
        <v>51</v>
      </c>
      <c r="C40" s="93" t="s">
        <v>52</v>
      </c>
      <c r="D40" s="95" t="s">
        <v>102</v>
      </c>
      <c r="E40" s="48"/>
      <c r="F40" s="48"/>
      <c r="G40" s="48"/>
      <c r="H40" s="41"/>
      <c r="I40" s="48"/>
      <c r="J40" s="48"/>
      <c r="K40" s="48"/>
      <c r="L40" s="41"/>
      <c r="M40" s="49"/>
      <c r="N40" s="49"/>
      <c r="O40" s="49"/>
      <c r="P40" s="41"/>
      <c r="Q40" s="49"/>
      <c r="R40" s="49"/>
      <c r="S40" s="49"/>
      <c r="T40" s="41"/>
      <c r="U40" s="50"/>
      <c r="V40" s="50">
        <v>30</v>
      </c>
      <c r="W40" s="50"/>
      <c r="X40" s="41">
        <v>2</v>
      </c>
      <c r="Y40" s="50"/>
      <c r="Z40" s="50"/>
      <c r="AA40" s="50"/>
      <c r="AB40" s="41"/>
      <c r="AC40" s="83">
        <f>SUM(AD40:AF40)</f>
        <v>30</v>
      </c>
      <c r="AD40" s="110">
        <f t="shared" si="6"/>
        <v>0</v>
      </c>
      <c r="AE40" s="110">
        <f t="shared" si="6"/>
        <v>30</v>
      </c>
      <c r="AF40" s="110">
        <f t="shared" si="6"/>
        <v>0</v>
      </c>
      <c r="AG40" s="99">
        <f t="shared" si="6"/>
        <v>2</v>
      </c>
    </row>
    <row r="41" spans="1:33" s="29" customFormat="1" ht="20.100000000000001" customHeight="1" x14ac:dyDescent="0.2">
      <c r="A41" s="100">
        <v>23</v>
      </c>
      <c r="B41" s="77" t="s">
        <v>54</v>
      </c>
      <c r="C41" s="93" t="s">
        <v>55</v>
      </c>
      <c r="D41" s="95" t="s">
        <v>56</v>
      </c>
      <c r="E41" s="48"/>
      <c r="F41" s="48"/>
      <c r="G41" s="48"/>
      <c r="H41" s="41"/>
      <c r="I41" s="48"/>
      <c r="J41" s="48"/>
      <c r="K41" s="48"/>
      <c r="L41" s="41"/>
      <c r="M41" s="49"/>
      <c r="N41" s="49">
        <v>15</v>
      </c>
      <c r="O41" s="49"/>
      <c r="P41" s="41">
        <v>1</v>
      </c>
      <c r="Q41" s="49"/>
      <c r="R41" s="49">
        <v>30</v>
      </c>
      <c r="S41" s="49"/>
      <c r="T41" s="41">
        <v>2</v>
      </c>
      <c r="U41" s="50"/>
      <c r="V41" s="50"/>
      <c r="W41" s="50"/>
      <c r="X41" s="41"/>
      <c r="Y41" s="50"/>
      <c r="Z41" s="50"/>
      <c r="AA41" s="50"/>
      <c r="AB41" s="41"/>
      <c r="AC41" s="83">
        <f t="shared" ref="AC41" si="7">AD41+AE41+AF41</f>
        <v>45</v>
      </c>
      <c r="AD41" s="110">
        <f t="shared" ref="AD41:AG41" si="8">Y41+U41+Q41+M41+I41+E41</f>
        <v>0</v>
      </c>
      <c r="AE41" s="110">
        <f t="shared" si="8"/>
        <v>45</v>
      </c>
      <c r="AF41" s="110">
        <f t="shared" si="8"/>
        <v>0</v>
      </c>
      <c r="AG41" s="101">
        <f t="shared" si="8"/>
        <v>3</v>
      </c>
    </row>
    <row r="42" spans="1:33" s="29" customFormat="1" ht="20.100000000000001" customHeight="1" x14ac:dyDescent="0.2">
      <c r="A42" s="136" t="s">
        <v>108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83">
        <f>SUM(AC43:AC47)</f>
        <v>255</v>
      </c>
      <c r="AD42" s="96">
        <f>SUM(AD43:AD47)</f>
        <v>30</v>
      </c>
      <c r="AE42" s="96">
        <f>SUM(AE43:AE47)</f>
        <v>225</v>
      </c>
      <c r="AF42" s="96">
        <f>SUM(AF43:AF47)</f>
        <v>0</v>
      </c>
      <c r="AG42" s="97">
        <f>SUM(AG43:AG47)</f>
        <v>17</v>
      </c>
    </row>
    <row r="43" spans="1:33" s="74" customFormat="1" ht="20.100000000000001" customHeight="1" x14ac:dyDescent="0.2">
      <c r="A43" s="105">
        <v>24</v>
      </c>
      <c r="B43" s="78" t="s">
        <v>57</v>
      </c>
      <c r="C43" s="72" t="s">
        <v>20</v>
      </c>
      <c r="D43" s="73" t="s">
        <v>21</v>
      </c>
      <c r="E43" s="48"/>
      <c r="F43" s="48"/>
      <c r="G43" s="48"/>
      <c r="H43" s="82"/>
      <c r="I43" s="48">
        <v>30</v>
      </c>
      <c r="J43" s="48"/>
      <c r="K43" s="48"/>
      <c r="L43" s="82">
        <v>2</v>
      </c>
      <c r="M43" s="49"/>
      <c r="N43" s="49"/>
      <c r="O43" s="49"/>
      <c r="P43" s="82"/>
      <c r="Q43" s="49"/>
      <c r="R43" s="49"/>
      <c r="S43" s="49"/>
      <c r="T43" s="82"/>
      <c r="U43" s="50"/>
      <c r="V43" s="50"/>
      <c r="W43" s="50"/>
      <c r="X43" s="82"/>
      <c r="Y43" s="50"/>
      <c r="Z43" s="50"/>
      <c r="AA43" s="50"/>
      <c r="AB43" s="82"/>
      <c r="AC43" s="83">
        <f>SUM(AD43:AF43)</f>
        <v>30</v>
      </c>
      <c r="AD43" s="75">
        <f t="shared" ref="AD43:AG43" si="9">E43+I43+M43+Q43+U43+Y43</f>
        <v>30</v>
      </c>
      <c r="AE43" s="75">
        <f t="shared" si="9"/>
        <v>0</v>
      </c>
      <c r="AF43" s="75">
        <f t="shared" si="9"/>
        <v>0</v>
      </c>
      <c r="AG43" s="106">
        <f t="shared" si="9"/>
        <v>2</v>
      </c>
    </row>
    <row r="44" spans="1:33" s="29" customFormat="1" ht="20.100000000000001" customHeight="1" x14ac:dyDescent="0.2">
      <c r="A44" s="98">
        <v>25</v>
      </c>
      <c r="B44" s="78" t="s">
        <v>58</v>
      </c>
      <c r="C44" s="93" t="s">
        <v>59</v>
      </c>
      <c r="D44" s="95" t="s">
        <v>21</v>
      </c>
      <c r="E44" s="48"/>
      <c r="F44" s="48">
        <v>30</v>
      </c>
      <c r="G44" s="48"/>
      <c r="H44" s="41">
        <v>2</v>
      </c>
      <c r="I44" s="48"/>
      <c r="J44" s="156">
        <v>15</v>
      </c>
      <c r="K44" s="156"/>
      <c r="L44" s="82">
        <v>1</v>
      </c>
      <c r="M44" s="49"/>
      <c r="N44" s="49"/>
      <c r="O44" s="49"/>
      <c r="P44" s="41"/>
      <c r="Q44" s="49"/>
      <c r="R44" s="49"/>
      <c r="S44" s="49"/>
      <c r="T44" s="41"/>
      <c r="U44" s="50"/>
      <c r="V44" s="50"/>
      <c r="W44" s="50"/>
      <c r="X44" s="41"/>
      <c r="Y44" s="50"/>
      <c r="Z44" s="50"/>
      <c r="AA44" s="50"/>
      <c r="AB44" s="41"/>
      <c r="AC44" s="83">
        <f>SUM(AD44:AF44)</f>
        <v>45</v>
      </c>
      <c r="AD44" s="90">
        <f t="shared" si="6"/>
        <v>0</v>
      </c>
      <c r="AE44" s="90">
        <f t="shared" si="6"/>
        <v>45</v>
      </c>
      <c r="AF44" s="90">
        <f t="shared" si="6"/>
        <v>0</v>
      </c>
      <c r="AG44" s="99">
        <f t="shared" si="6"/>
        <v>3</v>
      </c>
    </row>
    <row r="45" spans="1:33" s="29" customFormat="1" ht="20.100000000000001" customHeight="1" x14ac:dyDescent="0.2">
      <c r="A45" s="98">
        <v>26</v>
      </c>
      <c r="B45" s="77" t="s">
        <v>60</v>
      </c>
      <c r="C45" s="93" t="s">
        <v>59</v>
      </c>
      <c r="D45" s="95" t="s">
        <v>48</v>
      </c>
      <c r="E45" s="48"/>
      <c r="F45" s="48">
        <v>30</v>
      </c>
      <c r="G45" s="48"/>
      <c r="H45" s="41">
        <v>2</v>
      </c>
      <c r="I45" s="48"/>
      <c r="J45" s="48">
        <v>30</v>
      </c>
      <c r="K45" s="48"/>
      <c r="L45" s="41">
        <v>2</v>
      </c>
      <c r="M45" s="49"/>
      <c r="N45" s="49"/>
      <c r="O45" s="49"/>
      <c r="P45" s="41"/>
      <c r="Q45" s="49"/>
      <c r="R45" s="49"/>
      <c r="S45" s="49"/>
      <c r="T45" s="41"/>
      <c r="U45" s="50"/>
      <c r="V45" s="50"/>
      <c r="W45" s="50"/>
      <c r="X45" s="41"/>
      <c r="Y45" s="50"/>
      <c r="Z45" s="50"/>
      <c r="AA45" s="50"/>
      <c r="AB45" s="41"/>
      <c r="AC45" s="83">
        <f>SUM(AD45:AF45)</f>
        <v>60</v>
      </c>
      <c r="AD45" s="90">
        <f t="shared" si="6"/>
        <v>0</v>
      </c>
      <c r="AE45" s="90">
        <f t="shared" si="6"/>
        <v>60</v>
      </c>
      <c r="AF45" s="90">
        <f t="shared" si="6"/>
        <v>0</v>
      </c>
      <c r="AG45" s="99">
        <f t="shared" si="6"/>
        <v>4</v>
      </c>
    </row>
    <row r="46" spans="1:33" s="29" customFormat="1" ht="20.100000000000001" customHeight="1" x14ac:dyDescent="0.2">
      <c r="A46" s="98">
        <v>27</v>
      </c>
      <c r="B46" s="77" t="s">
        <v>61</v>
      </c>
      <c r="C46" s="93" t="s">
        <v>62</v>
      </c>
      <c r="D46" s="95" t="s">
        <v>63</v>
      </c>
      <c r="E46" s="48"/>
      <c r="F46" s="48"/>
      <c r="G46" s="48"/>
      <c r="H46" s="41"/>
      <c r="I46" s="48"/>
      <c r="J46" s="48"/>
      <c r="K46" s="48"/>
      <c r="L46" s="41"/>
      <c r="M46" s="49"/>
      <c r="N46" s="49">
        <v>30</v>
      </c>
      <c r="O46" s="49"/>
      <c r="P46" s="41">
        <v>2</v>
      </c>
      <c r="Q46" s="49"/>
      <c r="R46" s="49">
        <v>30</v>
      </c>
      <c r="S46" s="49"/>
      <c r="T46" s="41">
        <v>2</v>
      </c>
      <c r="U46" s="50"/>
      <c r="V46" s="50">
        <v>30</v>
      </c>
      <c r="W46" s="50"/>
      <c r="X46" s="41">
        <v>2</v>
      </c>
      <c r="Y46" s="50"/>
      <c r="Z46" s="50"/>
      <c r="AA46" s="50"/>
      <c r="AB46" s="41"/>
      <c r="AC46" s="83">
        <f>SUM(AD46:AF46)</f>
        <v>90</v>
      </c>
      <c r="AD46" s="90">
        <f t="shared" si="6"/>
        <v>0</v>
      </c>
      <c r="AE46" s="90">
        <f t="shared" si="6"/>
        <v>90</v>
      </c>
      <c r="AF46" s="90">
        <f t="shared" si="6"/>
        <v>0</v>
      </c>
      <c r="AG46" s="99">
        <f t="shared" si="6"/>
        <v>6</v>
      </c>
    </row>
    <row r="47" spans="1:33" s="29" customFormat="1" ht="20.100000000000001" customHeight="1" x14ac:dyDescent="0.2">
      <c r="A47" s="98">
        <v>28</v>
      </c>
      <c r="B47" s="77" t="s">
        <v>64</v>
      </c>
      <c r="C47" s="93" t="s">
        <v>20</v>
      </c>
      <c r="D47" s="95" t="s">
        <v>21</v>
      </c>
      <c r="E47" s="48"/>
      <c r="F47" s="48"/>
      <c r="G47" s="48"/>
      <c r="H47" s="41"/>
      <c r="I47" s="48"/>
      <c r="J47" s="48">
        <v>30</v>
      </c>
      <c r="K47" s="48"/>
      <c r="L47" s="41">
        <v>2</v>
      </c>
      <c r="M47" s="49"/>
      <c r="N47" s="49"/>
      <c r="O47" s="49"/>
      <c r="P47" s="41"/>
      <c r="Q47" s="49"/>
      <c r="R47" s="49"/>
      <c r="S47" s="49"/>
      <c r="T47" s="41"/>
      <c r="U47" s="50"/>
      <c r="V47" s="50"/>
      <c r="W47" s="50"/>
      <c r="X47" s="41"/>
      <c r="Y47" s="50"/>
      <c r="Z47" s="50"/>
      <c r="AA47" s="50"/>
      <c r="AB47" s="41"/>
      <c r="AC47" s="83">
        <f>SUM(AD47:AF47)</f>
        <v>30</v>
      </c>
      <c r="AD47" s="90">
        <f t="shared" si="6"/>
        <v>0</v>
      </c>
      <c r="AE47" s="90">
        <f t="shared" si="6"/>
        <v>30</v>
      </c>
      <c r="AF47" s="90">
        <f t="shared" si="6"/>
        <v>0</v>
      </c>
      <c r="AG47" s="99">
        <f t="shared" si="6"/>
        <v>2</v>
      </c>
    </row>
    <row r="48" spans="1:33" s="29" customFormat="1" ht="20.100000000000001" customHeight="1" x14ac:dyDescent="0.2">
      <c r="A48" s="136" t="s">
        <v>110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83">
        <f>SUM(AC49:AC51)</f>
        <v>120</v>
      </c>
      <c r="AD48" s="96">
        <f>SUM(AD49:AD51)</f>
        <v>30</v>
      </c>
      <c r="AE48" s="96">
        <f>SUM(AE49:AE51)</f>
        <v>90</v>
      </c>
      <c r="AF48" s="96">
        <f>SUM(AF49:AF51)</f>
        <v>0</v>
      </c>
      <c r="AG48" s="97">
        <f>SUM(AG49:AG51)</f>
        <v>21</v>
      </c>
    </row>
    <row r="49" spans="1:33" s="29" customFormat="1" ht="20.100000000000001" customHeight="1" x14ac:dyDescent="0.2">
      <c r="A49" s="100">
        <v>29</v>
      </c>
      <c r="B49" s="77" t="s">
        <v>65</v>
      </c>
      <c r="C49" s="93" t="s">
        <v>66</v>
      </c>
      <c r="D49" s="95" t="s">
        <v>67</v>
      </c>
      <c r="E49" s="48"/>
      <c r="F49" s="48"/>
      <c r="G49" s="48"/>
      <c r="H49" s="41"/>
      <c r="I49" s="48"/>
      <c r="J49" s="48"/>
      <c r="K49" s="48"/>
      <c r="L49" s="41"/>
      <c r="M49" s="49"/>
      <c r="N49" s="49"/>
      <c r="O49" s="49"/>
      <c r="P49" s="41"/>
      <c r="Q49" s="49"/>
      <c r="R49" s="49">
        <v>30</v>
      </c>
      <c r="S49" s="49"/>
      <c r="T49" s="41">
        <v>5</v>
      </c>
      <c r="U49" s="50"/>
      <c r="V49" s="50">
        <v>30</v>
      </c>
      <c r="W49" s="50"/>
      <c r="X49" s="41">
        <v>2</v>
      </c>
      <c r="Y49" s="50"/>
      <c r="Z49" s="50">
        <v>30</v>
      </c>
      <c r="AA49" s="50"/>
      <c r="AB49" s="41">
        <v>2</v>
      </c>
      <c r="AC49" s="83">
        <f>AD49+AE49+AF49</f>
        <v>90</v>
      </c>
      <c r="AD49" s="81">
        <f>E49+I49+M49+Q49+U49+Y49</f>
        <v>0</v>
      </c>
      <c r="AE49" s="81">
        <f>F49+J49+N49+R49+V49+Z49</f>
        <v>90</v>
      </c>
      <c r="AF49" s="81">
        <f>G49+K49+O49+S49+W49+AA49</f>
        <v>0</v>
      </c>
      <c r="AG49" s="101">
        <f>H49+L49+P49+T49+X49+AB49</f>
        <v>9</v>
      </c>
    </row>
    <row r="50" spans="1:33" s="29" customFormat="1" ht="20.100000000000001" customHeight="1" x14ac:dyDescent="0.2">
      <c r="A50" s="100">
        <v>30</v>
      </c>
      <c r="B50" s="77" t="s">
        <v>68</v>
      </c>
      <c r="C50" s="93" t="s">
        <v>69</v>
      </c>
      <c r="D50" s="95" t="s">
        <v>70</v>
      </c>
      <c r="E50" s="48"/>
      <c r="F50" s="48"/>
      <c r="G50" s="48"/>
      <c r="H50" s="41"/>
      <c r="I50" s="48"/>
      <c r="J50" s="48"/>
      <c r="K50" s="48"/>
      <c r="L50" s="41"/>
      <c r="M50" s="49"/>
      <c r="N50" s="49"/>
      <c r="O50" s="53"/>
      <c r="P50" s="56"/>
      <c r="Q50" s="53"/>
      <c r="R50" s="49"/>
      <c r="S50" s="53"/>
      <c r="T50" s="41"/>
      <c r="U50" s="50">
        <v>30</v>
      </c>
      <c r="V50" s="50"/>
      <c r="W50" s="50"/>
      <c r="X50" s="41">
        <v>2</v>
      </c>
      <c r="Y50" s="50"/>
      <c r="Z50" s="50"/>
      <c r="AA50" s="50"/>
      <c r="AB50" s="41"/>
      <c r="AC50" s="83">
        <f>AD50+AE50+AF50</f>
        <v>30</v>
      </c>
      <c r="AD50" s="81">
        <f t="shared" ref="AD50:AG51" si="10">E50+I50+M50+Q50+U50+Y50</f>
        <v>30</v>
      </c>
      <c r="AE50" s="81">
        <f t="shared" si="10"/>
        <v>0</v>
      </c>
      <c r="AF50" s="81">
        <f t="shared" si="10"/>
        <v>0</v>
      </c>
      <c r="AG50" s="101">
        <f t="shared" si="10"/>
        <v>2</v>
      </c>
    </row>
    <row r="51" spans="1:33" s="29" customFormat="1" ht="20.100000000000001" customHeight="1" x14ac:dyDescent="0.2">
      <c r="A51" s="100">
        <v>31</v>
      </c>
      <c r="B51" s="78" t="s">
        <v>129</v>
      </c>
      <c r="C51" s="93" t="s">
        <v>71</v>
      </c>
      <c r="D51" s="95" t="s">
        <v>72</v>
      </c>
      <c r="E51" s="48"/>
      <c r="F51" s="48"/>
      <c r="G51" s="48"/>
      <c r="H51" s="41"/>
      <c r="I51" s="48"/>
      <c r="J51" s="48"/>
      <c r="K51" s="48"/>
      <c r="L51" s="41"/>
      <c r="M51" s="49"/>
      <c r="N51" s="49"/>
      <c r="O51" s="53"/>
      <c r="P51" s="56"/>
      <c r="Q51" s="53"/>
      <c r="R51" s="49"/>
      <c r="S51" s="53"/>
      <c r="T51" s="41"/>
      <c r="U51" s="50"/>
      <c r="V51" s="50"/>
      <c r="W51" s="50"/>
      <c r="X51" s="41"/>
      <c r="Y51" s="50"/>
      <c r="Z51" s="50"/>
      <c r="AA51" s="50"/>
      <c r="AB51" s="41">
        <v>10</v>
      </c>
      <c r="AC51" s="83">
        <f>AD51+AE51+AF51</f>
        <v>0</v>
      </c>
      <c r="AD51" s="81">
        <f t="shared" si="10"/>
        <v>0</v>
      </c>
      <c r="AE51" s="81">
        <f t="shared" si="10"/>
        <v>0</v>
      </c>
      <c r="AF51" s="81">
        <f t="shared" si="10"/>
        <v>0</v>
      </c>
      <c r="AG51" s="101">
        <f t="shared" si="10"/>
        <v>10</v>
      </c>
    </row>
    <row r="52" spans="1:33" s="29" customFormat="1" ht="20.100000000000001" customHeight="1" x14ac:dyDescent="0.2">
      <c r="A52" s="136" t="s">
        <v>114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83">
        <f>SUM(AC53:AC58)</f>
        <v>375</v>
      </c>
      <c r="AD52" s="96">
        <f>SUM(AD53:AD58)</f>
        <v>0</v>
      </c>
      <c r="AE52" s="96">
        <f>SUM(AE53:AE58)</f>
        <v>375</v>
      </c>
      <c r="AF52" s="96">
        <f>SUM(AF53:AF58)</f>
        <v>0</v>
      </c>
      <c r="AG52" s="97">
        <f>SUM(AG53:AG58)</f>
        <v>17</v>
      </c>
    </row>
    <row r="53" spans="1:33" s="29" customFormat="1" ht="20.100000000000001" customHeight="1" x14ac:dyDescent="0.2">
      <c r="A53" s="98">
        <v>32</v>
      </c>
      <c r="B53" s="77" t="s">
        <v>89</v>
      </c>
      <c r="C53" s="93" t="s">
        <v>36</v>
      </c>
      <c r="D53" s="95" t="s">
        <v>30</v>
      </c>
      <c r="E53" s="57"/>
      <c r="F53" s="57"/>
      <c r="G53" s="57"/>
      <c r="H53" s="41"/>
      <c r="I53" s="57"/>
      <c r="J53" s="57"/>
      <c r="K53" s="57"/>
      <c r="L53" s="41"/>
      <c r="M53" s="58"/>
      <c r="N53" s="49">
        <v>30</v>
      </c>
      <c r="O53" s="58"/>
      <c r="P53" s="41">
        <v>2</v>
      </c>
      <c r="Q53" s="58"/>
      <c r="R53" s="58"/>
      <c r="S53" s="58"/>
      <c r="T53" s="41"/>
      <c r="U53" s="59"/>
      <c r="V53" s="59"/>
      <c r="W53" s="59"/>
      <c r="X53" s="41"/>
      <c r="Y53" s="59"/>
      <c r="Z53" s="59"/>
      <c r="AA53" s="59"/>
      <c r="AB53" s="41"/>
      <c r="AC53" s="83">
        <f t="shared" ref="AC53:AC58" si="11">SUM(AD53:AF53)</f>
        <v>30</v>
      </c>
      <c r="AD53" s="90">
        <f t="shared" ref="AD53:AG58" si="12">E53+I53+M53+Q53+U53+Y53</f>
        <v>0</v>
      </c>
      <c r="AE53" s="90">
        <f t="shared" si="12"/>
        <v>30</v>
      </c>
      <c r="AF53" s="90">
        <f t="shared" si="12"/>
        <v>0</v>
      </c>
      <c r="AG53" s="99">
        <f t="shared" si="12"/>
        <v>2</v>
      </c>
    </row>
    <row r="54" spans="1:33" s="29" customFormat="1" ht="20.100000000000001" customHeight="1" x14ac:dyDescent="0.2">
      <c r="A54" s="98">
        <v>33</v>
      </c>
      <c r="B54" s="77" t="s">
        <v>90</v>
      </c>
      <c r="C54" s="93" t="s">
        <v>55</v>
      </c>
      <c r="D54" s="95" t="s">
        <v>56</v>
      </c>
      <c r="E54" s="57"/>
      <c r="F54" s="57"/>
      <c r="G54" s="57"/>
      <c r="H54" s="41"/>
      <c r="I54" s="57"/>
      <c r="J54" s="57"/>
      <c r="K54" s="57"/>
      <c r="L54" s="41"/>
      <c r="M54" s="58"/>
      <c r="N54" s="49">
        <v>30</v>
      </c>
      <c r="O54" s="58"/>
      <c r="P54" s="42">
        <v>2</v>
      </c>
      <c r="Q54" s="60"/>
      <c r="R54" s="49">
        <v>30</v>
      </c>
      <c r="S54" s="60"/>
      <c r="T54" s="52">
        <v>1</v>
      </c>
      <c r="U54" s="59"/>
      <c r="V54" s="50"/>
      <c r="W54" s="50"/>
      <c r="X54" s="41"/>
      <c r="Y54" s="59"/>
      <c r="Z54" s="50"/>
      <c r="AA54" s="59"/>
      <c r="AB54" s="41"/>
      <c r="AC54" s="83">
        <f t="shared" si="11"/>
        <v>60</v>
      </c>
      <c r="AD54" s="90">
        <f t="shared" si="12"/>
        <v>0</v>
      </c>
      <c r="AE54" s="90">
        <f t="shared" si="12"/>
        <v>60</v>
      </c>
      <c r="AF54" s="90">
        <f t="shared" si="12"/>
        <v>0</v>
      </c>
      <c r="AG54" s="99">
        <f t="shared" si="12"/>
        <v>3</v>
      </c>
    </row>
    <row r="55" spans="1:33" s="29" customFormat="1" ht="20.100000000000001" customHeight="1" x14ac:dyDescent="0.2">
      <c r="A55" s="98">
        <v>34</v>
      </c>
      <c r="B55" s="77" t="s">
        <v>91</v>
      </c>
      <c r="C55" s="93" t="s">
        <v>62</v>
      </c>
      <c r="D55" s="95" t="s">
        <v>53</v>
      </c>
      <c r="E55" s="57"/>
      <c r="F55" s="57"/>
      <c r="G55" s="57"/>
      <c r="H55" s="41"/>
      <c r="I55" s="57"/>
      <c r="J55" s="57"/>
      <c r="K55" s="57"/>
      <c r="L55" s="41"/>
      <c r="M55" s="58"/>
      <c r="N55" s="49">
        <v>30</v>
      </c>
      <c r="O55" s="58"/>
      <c r="P55" s="41">
        <v>2</v>
      </c>
      <c r="Q55" s="58"/>
      <c r="R55" s="49">
        <v>30</v>
      </c>
      <c r="S55" s="58"/>
      <c r="T55" s="41">
        <v>1</v>
      </c>
      <c r="U55" s="59"/>
      <c r="V55" s="50">
        <v>15</v>
      </c>
      <c r="W55" s="50"/>
      <c r="X55" s="41">
        <v>1</v>
      </c>
      <c r="Y55" s="59"/>
      <c r="Z55" s="50"/>
      <c r="AA55" s="59"/>
      <c r="AB55" s="41"/>
      <c r="AC55" s="83">
        <f t="shared" si="11"/>
        <v>75</v>
      </c>
      <c r="AD55" s="90">
        <f t="shared" si="12"/>
        <v>0</v>
      </c>
      <c r="AE55" s="90">
        <f t="shared" si="12"/>
        <v>75</v>
      </c>
      <c r="AF55" s="90">
        <f t="shared" si="12"/>
        <v>0</v>
      </c>
      <c r="AG55" s="99">
        <f t="shared" si="12"/>
        <v>4</v>
      </c>
    </row>
    <row r="56" spans="1:33" s="29" customFormat="1" ht="20.100000000000001" customHeight="1" x14ac:dyDescent="0.2">
      <c r="A56" s="98">
        <v>35</v>
      </c>
      <c r="B56" s="77" t="s">
        <v>92</v>
      </c>
      <c r="C56" s="93" t="s">
        <v>55</v>
      </c>
      <c r="D56" s="95" t="s">
        <v>56</v>
      </c>
      <c r="E56" s="57"/>
      <c r="F56" s="57"/>
      <c r="G56" s="57"/>
      <c r="H56" s="41"/>
      <c r="I56" s="57"/>
      <c r="J56" s="57"/>
      <c r="K56" s="57"/>
      <c r="L56" s="41"/>
      <c r="M56" s="58"/>
      <c r="N56" s="49">
        <v>30</v>
      </c>
      <c r="O56" s="58"/>
      <c r="P56" s="41">
        <v>2</v>
      </c>
      <c r="Q56" s="58"/>
      <c r="R56" s="49">
        <v>30</v>
      </c>
      <c r="S56" s="58"/>
      <c r="T56" s="41">
        <v>1</v>
      </c>
      <c r="U56" s="59"/>
      <c r="V56" s="50"/>
      <c r="W56" s="50"/>
      <c r="X56" s="41"/>
      <c r="Y56" s="59"/>
      <c r="Z56" s="50"/>
      <c r="AA56" s="59"/>
      <c r="AB56" s="61"/>
      <c r="AC56" s="83">
        <f t="shared" si="11"/>
        <v>60</v>
      </c>
      <c r="AD56" s="90">
        <f t="shared" si="12"/>
        <v>0</v>
      </c>
      <c r="AE56" s="90">
        <f t="shared" si="12"/>
        <v>60</v>
      </c>
      <c r="AF56" s="90">
        <f t="shared" si="12"/>
        <v>0</v>
      </c>
      <c r="AG56" s="99">
        <f t="shared" si="12"/>
        <v>3</v>
      </c>
    </row>
    <row r="57" spans="1:33" s="29" customFormat="1" ht="20.100000000000001" customHeight="1" x14ac:dyDescent="0.2">
      <c r="A57" s="98">
        <v>36</v>
      </c>
      <c r="B57" s="77" t="s">
        <v>93</v>
      </c>
      <c r="C57" s="93" t="s">
        <v>71</v>
      </c>
      <c r="D57" s="95" t="s">
        <v>67</v>
      </c>
      <c r="E57" s="48"/>
      <c r="F57" s="48"/>
      <c r="G57" s="48"/>
      <c r="H57" s="41"/>
      <c r="I57" s="48"/>
      <c r="J57" s="48"/>
      <c r="K57" s="48"/>
      <c r="L57" s="41"/>
      <c r="M57" s="49"/>
      <c r="N57" s="49"/>
      <c r="O57" s="49"/>
      <c r="P57" s="41"/>
      <c r="Q57" s="49"/>
      <c r="R57" s="49"/>
      <c r="S57" s="49"/>
      <c r="T57" s="41"/>
      <c r="U57" s="50"/>
      <c r="V57" s="50">
        <v>30</v>
      </c>
      <c r="W57" s="50"/>
      <c r="X57" s="41">
        <v>1</v>
      </c>
      <c r="Y57" s="50"/>
      <c r="Z57" s="50">
        <v>30</v>
      </c>
      <c r="AA57" s="50"/>
      <c r="AB57" s="41">
        <v>1</v>
      </c>
      <c r="AC57" s="83">
        <f t="shared" si="11"/>
        <v>60</v>
      </c>
      <c r="AD57" s="90">
        <f t="shared" si="12"/>
        <v>0</v>
      </c>
      <c r="AE57" s="90">
        <f t="shared" si="12"/>
        <v>60</v>
      </c>
      <c r="AF57" s="90">
        <f t="shared" si="12"/>
        <v>0</v>
      </c>
      <c r="AG57" s="99">
        <f t="shared" si="12"/>
        <v>2</v>
      </c>
    </row>
    <row r="58" spans="1:33" s="29" customFormat="1" ht="20.100000000000001" customHeight="1" x14ac:dyDescent="0.2">
      <c r="A58" s="98">
        <v>37</v>
      </c>
      <c r="B58" s="78" t="s">
        <v>94</v>
      </c>
      <c r="C58" s="93" t="s">
        <v>66</v>
      </c>
      <c r="D58" s="73" t="s">
        <v>67</v>
      </c>
      <c r="E58" s="48"/>
      <c r="F58" s="48"/>
      <c r="G58" s="48"/>
      <c r="H58" s="41"/>
      <c r="I58" s="48"/>
      <c r="J58" s="48"/>
      <c r="K58" s="48"/>
      <c r="L58" s="41"/>
      <c r="M58" s="49"/>
      <c r="N58" s="49"/>
      <c r="O58" s="49"/>
      <c r="P58" s="41"/>
      <c r="Q58" s="49"/>
      <c r="R58" s="49">
        <v>30</v>
      </c>
      <c r="S58" s="49"/>
      <c r="T58" s="41">
        <v>1</v>
      </c>
      <c r="U58" s="50"/>
      <c r="V58" s="50">
        <v>30</v>
      </c>
      <c r="W58" s="50"/>
      <c r="X58" s="41">
        <v>1</v>
      </c>
      <c r="Y58" s="50"/>
      <c r="Z58" s="50">
        <v>30</v>
      </c>
      <c r="AA58" s="50"/>
      <c r="AB58" s="41">
        <v>1</v>
      </c>
      <c r="AC58" s="83">
        <f t="shared" si="11"/>
        <v>90</v>
      </c>
      <c r="AD58" s="90">
        <f t="shared" si="12"/>
        <v>0</v>
      </c>
      <c r="AE58" s="90">
        <f t="shared" si="12"/>
        <v>90</v>
      </c>
      <c r="AF58" s="90">
        <f t="shared" si="12"/>
        <v>0</v>
      </c>
      <c r="AG58" s="99">
        <f t="shared" si="12"/>
        <v>3</v>
      </c>
    </row>
    <row r="59" spans="1:33" s="29" customFormat="1" ht="20.100000000000001" customHeight="1" x14ac:dyDescent="0.2">
      <c r="A59" s="136" t="s">
        <v>115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83">
        <f>AC60</f>
        <v>0</v>
      </c>
      <c r="AD59" s="96">
        <f t="shared" ref="AD59:AG59" si="13">AD60</f>
        <v>0</v>
      </c>
      <c r="AE59" s="96">
        <f t="shared" si="13"/>
        <v>0</v>
      </c>
      <c r="AF59" s="96">
        <f t="shared" si="13"/>
        <v>0</v>
      </c>
      <c r="AG59" s="97">
        <f t="shared" si="13"/>
        <v>32</v>
      </c>
    </row>
    <row r="60" spans="1:33" s="29" customFormat="1" ht="20.100000000000001" customHeight="1" x14ac:dyDescent="0.2">
      <c r="A60" s="98">
        <v>38</v>
      </c>
      <c r="B60" s="77" t="s">
        <v>87</v>
      </c>
      <c r="C60" s="138" t="s">
        <v>67</v>
      </c>
      <c r="D60" s="138"/>
      <c r="E60" s="62"/>
      <c r="F60" s="62"/>
      <c r="G60" s="62"/>
      <c r="H60" s="79"/>
      <c r="I60" s="62"/>
      <c r="J60" s="62"/>
      <c r="K60" s="62"/>
      <c r="L60" s="41"/>
      <c r="M60" s="87"/>
      <c r="N60" s="87"/>
      <c r="O60" s="87"/>
      <c r="P60" s="80">
        <v>4</v>
      </c>
      <c r="Q60" s="87"/>
      <c r="R60" s="87"/>
      <c r="S60" s="87"/>
      <c r="T60" s="41">
        <v>9</v>
      </c>
      <c r="U60" s="65"/>
      <c r="V60" s="65"/>
      <c r="W60" s="65"/>
      <c r="X60" s="80">
        <v>9</v>
      </c>
      <c r="Y60" s="65"/>
      <c r="Z60" s="65"/>
      <c r="AA60" s="65"/>
      <c r="AB60" s="41">
        <v>10</v>
      </c>
      <c r="AC60" s="132"/>
      <c r="AD60" s="132"/>
      <c r="AE60" s="132"/>
      <c r="AF60" s="132"/>
      <c r="AG60" s="99">
        <f>H60+L60+P60+T60+X60+AB60</f>
        <v>32</v>
      </c>
    </row>
    <row r="61" spans="1:33" s="29" customFormat="1" ht="20.100000000000001" customHeight="1" x14ac:dyDescent="0.2">
      <c r="A61" s="125" t="s">
        <v>88</v>
      </c>
      <c r="B61" s="126"/>
      <c r="C61" s="126"/>
      <c r="D61" s="127"/>
      <c r="E61" s="88">
        <f t="shared" ref="E61:K61" si="14">SUM(E17:E25,E27:E34,E36:E41,E43:E47,E49:E51,E53:E58,E60)</f>
        <v>29</v>
      </c>
      <c r="F61" s="88">
        <f t="shared" si="14"/>
        <v>465</v>
      </c>
      <c r="G61" s="88">
        <f t="shared" si="14"/>
        <v>60</v>
      </c>
      <c r="H61" s="122">
        <f t="shared" si="14"/>
        <v>29</v>
      </c>
      <c r="I61" s="88">
        <f t="shared" si="14"/>
        <v>90</v>
      </c>
      <c r="J61" s="88">
        <f t="shared" si="14"/>
        <v>500</v>
      </c>
      <c r="K61" s="88">
        <f t="shared" si="14"/>
        <v>30</v>
      </c>
      <c r="L61" s="122">
        <f>SUM(L17:L25,L27:L34,L36:L41,L43:L47,L49:L51,L53:L58,L60,)</f>
        <v>31</v>
      </c>
      <c r="M61" s="89">
        <f t="shared" ref="M61:X61" si="15">SUM(M17:M25,M27:M34,M36:M41,M43:M47,M49:M51,M53:M58,M60)</f>
        <v>30</v>
      </c>
      <c r="N61" s="89">
        <f t="shared" si="15"/>
        <v>345</v>
      </c>
      <c r="O61" s="89">
        <f t="shared" si="15"/>
        <v>0</v>
      </c>
      <c r="P61" s="122">
        <f t="shared" si="15"/>
        <v>30</v>
      </c>
      <c r="Q61" s="89">
        <f t="shared" si="15"/>
        <v>0</v>
      </c>
      <c r="R61" s="89">
        <f t="shared" si="15"/>
        <v>330</v>
      </c>
      <c r="S61" s="89">
        <f t="shared" si="15"/>
        <v>0</v>
      </c>
      <c r="T61" s="122">
        <f t="shared" si="15"/>
        <v>30</v>
      </c>
      <c r="U61" s="91">
        <f t="shared" si="15"/>
        <v>30</v>
      </c>
      <c r="V61" s="91">
        <f t="shared" si="15"/>
        <v>315</v>
      </c>
      <c r="W61" s="91">
        <f t="shared" si="15"/>
        <v>0</v>
      </c>
      <c r="X61" s="122">
        <f t="shared" si="15"/>
        <v>30</v>
      </c>
      <c r="Y61" s="91">
        <f>SUM(Y17:Y25,Y27:Y34,Y36:Y41,Y43:Y47,Y49:Y51,Y53:Y58,Y60,)</f>
        <v>0</v>
      </c>
      <c r="Z61" s="91">
        <f>SUM(Z17:Z25,Z27:Z34,Z36:Z41,Z43:Z47,Z49:Z51,Z53:Z58,Z60,)</f>
        <v>195</v>
      </c>
      <c r="AA61" s="91">
        <f>SUM(AA17:AA25,AA27:AA34,AA36:AA41,AA43:AA47,AA49:AA51,AA53:AA58,AA60,)</f>
        <v>0</v>
      </c>
      <c r="AB61" s="122">
        <f>SUM(AB17:AB25,AB27:AB34,AB36:AB41,AB43:AB47,AB49:AB51,AB53:AB58,AB60,)</f>
        <v>30</v>
      </c>
      <c r="AC61" s="43">
        <f>AC59+AC52+AC48+AC42+AC35+AC26+AC16</f>
        <v>2419</v>
      </c>
      <c r="AD61" s="44">
        <f>AD59+AD52+AD48+AD42+AD35+AD26+AD16</f>
        <v>179</v>
      </c>
      <c r="AE61" s="44">
        <f>AE59+AE52+AE48+AE42+AE35+AE26+AE16</f>
        <v>2150</v>
      </c>
      <c r="AF61" s="44">
        <f>AF59+AF52+AF48+AF42+AF35+AF26+AF16</f>
        <v>90</v>
      </c>
      <c r="AG61" s="108">
        <f>AG16+AG26+AG35+AG42+AG48+AG52+AG59</f>
        <v>180</v>
      </c>
    </row>
    <row r="62" spans="1:33" s="29" customFormat="1" ht="20.100000000000001" customHeight="1" x14ac:dyDescent="0.2">
      <c r="A62" s="125"/>
      <c r="B62" s="126"/>
      <c r="C62" s="126"/>
      <c r="D62" s="127"/>
      <c r="E62" s="123">
        <f>E61+F61+G61</f>
        <v>554</v>
      </c>
      <c r="F62" s="123"/>
      <c r="G62" s="123"/>
      <c r="H62" s="122"/>
      <c r="I62" s="123">
        <f>I61+J61+K61</f>
        <v>620</v>
      </c>
      <c r="J62" s="123"/>
      <c r="K62" s="123"/>
      <c r="L62" s="122"/>
      <c r="M62" s="124">
        <f>M61+N61+O61</f>
        <v>375</v>
      </c>
      <c r="N62" s="124"/>
      <c r="O62" s="124"/>
      <c r="P62" s="122"/>
      <c r="Q62" s="124">
        <f>Q61+R61+S61</f>
        <v>330</v>
      </c>
      <c r="R62" s="124"/>
      <c r="S62" s="124"/>
      <c r="T62" s="122"/>
      <c r="U62" s="133">
        <f>U61+V61+W61</f>
        <v>345</v>
      </c>
      <c r="V62" s="133"/>
      <c r="W62" s="133"/>
      <c r="X62" s="122"/>
      <c r="Y62" s="133">
        <f>Y61+Z61+AA61</f>
        <v>195</v>
      </c>
      <c r="Z62" s="133"/>
      <c r="AA62" s="133"/>
      <c r="AB62" s="122"/>
      <c r="AC62" s="134">
        <f>U63+M63+E63</f>
        <v>2419</v>
      </c>
      <c r="AD62" s="134"/>
      <c r="AE62" s="134"/>
      <c r="AF62" s="134"/>
      <c r="AG62" s="112">
        <f>H61+L61+P61+T61+X61+AB61</f>
        <v>180</v>
      </c>
    </row>
    <row r="63" spans="1:33" s="29" customFormat="1" ht="20.100000000000001" customHeight="1" thickBot="1" x14ac:dyDescent="0.25">
      <c r="A63" s="128"/>
      <c r="B63" s="129"/>
      <c r="C63" s="129"/>
      <c r="D63" s="130"/>
      <c r="E63" s="131">
        <f>E62+I62</f>
        <v>1174</v>
      </c>
      <c r="F63" s="131"/>
      <c r="G63" s="131"/>
      <c r="H63" s="131"/>
      <c r="I63" s="131"/>
      <c r="J63" s="131"/>
      <c r="K63" s="131"/>
      <c r="L63" s="109">
        <f>H61+L61</f>
        <v>60</v>
      </c>
      <c r="M63" s="131">
        <f>M62+Q62</f>
        <v>705</v>
      </c>
      <c r="N63" s="131"/>
      <c r="O63" s="131"/>
      <c r="P63" s="131"/>
      <c r="Q63" s="131"/>
      <c r="R63" s="131"/>
      <c r="S63" s="131"/>
      <c r="T63" s="109">
        <f>P61+T61</f>
        <v>60</v>
      </c>
      <c r="U63" s="131">
        <f>U62+Y62</f>
        <v>540</v>
      </c>
      <c r="V63" s="131"/>
      <c r="W63" s="131"/>
      <c r="X63" s="131"/>
      <c r="Y63" s="131"/>
      <c r="Z63" s="131"/>
      <c r="AA63" s="131"/>
      <c r="AB63" s="109">
        <f>X61+AB61</f>
        <v>60</v>
      </c>
      <c r="AC63" s="135"/>
      <c r="AD63" s="135"/>
      <c r="AE63" s="135"/>
      <c r="AF63" s="135"/>
      <c r="AG63" s="113"/>
    </row>
    <row r="64" spans="1:33" x14ac:dyDescent="0.2">
      <c r="A64" s="21"/>
      <c r="B64" s="2"/>
      <c r="C64" s="4"/>
      <c r="D64" s="4"/>
      <c r="E64" s="7"/>
      <c r="F64" s="7"/>
      <c r="G64" s="8"/>
      <c r="H64" s="7"/>
      <c r="I64" s="7"/>
      <c r="J64" s="7"/>
      <c r="K64" s="8"/>
      <c r="L64" s="9"/>
      <c r="M64" s="9"/>
      <c r="N64" s="10"/>
      <c r="O64" s="11"/>
      <c r="P64" s="12"/>
      <c r="Q64" s="12"/>
      <c r="R64" s="12"/>
      <c r="S64" s="13"/>
      <c r="T64" s="10"/>
      <c r="U64" s="10"/>
      <c r="V64" s="10"/>
      <c r="W64" s="11"/>
      <c r="X64" s="12"/>
      <c r="Y64" s="12"/>
      <c r="Z64" s="12"/>
      <c r="AA64" s="13"/>
      <c r="AB64" s="14"/>
      <c r="AC64" s="12"/>
      <c r="AD64" s="12"/>
      <c r="AE64" s="12"/>
      <c r="AF64" s="15"/>
    </row>
    <row r="65" spans="2:32" ht="12.75" customHeight="1" x14ac:dyDescent="0.2">
      <c r="B65" s="11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P65" s="5"/>
      <c r="T65" s="5"/>
      <c r="X65" s="5"/>
      <c r="AB65" s="5"/>
      <c r="AC65" s="5"/>
      <c r="AD65" s="5"/>
      <c r="AE65" s="5"/>
      <c r="AF65" s="22"/>
    </row>
  </sheetData>
  <mergeCells count="61">
    <mergeCell ref="A9:AG9"/>
    <mergeCell ref="AD13:AF14"/>
    <mergeCell ref="AG13:AG15"/>
    <mergeCell ref="Y14:AA14"/>
    <mergeCell ref="AB14:AB15"/>
    <mergeCell ref="U14:W14"/>
    <mergeCell ref="X14:X15"/>
    <mergeCell ref="M13:T13"/>
    <mergeCell ref="U13:AB13"/>
    <mergeCell ref="AC13:AC15"/>
    <mergeCell ref="T14:T15"/>
    <mergeCell ref="E14:G14"/>
    <mergeCell ref="H14:H15"/>
    <mergeCell ref="M14:O14"/>
    <mergeCell ref="P14:P15"/>
    <mergeCell ref="Q14:S14"/>
    <mergeCell ref="A13:A15"/>
    <mergeCell ref="B13:B15"/>
    <mergeCell ref="C13:C15"/>
    <mergeCell ref="D13:D15"/>
    <mergeCell ref="E13:L13"/>
    <mergeCell ref="I14:K14"/>
    <mergeCell ref="L14:L15"/>
    <mergeCell ref="A16:AB16"/>
    <mergeCell ref="C60:D60"/>
    <mergeCell ref="D27:D34"/>
    <mergeCell ref="A35:AB35"/>
    <mergeCell ref="A42:AB42"/>
    <mergeCell ref="A48:AB48"/>
    <mergeCell ref="A52:AB52"/>
    <mergeCell ref="A59:AB59"/>
    <mergeCell ref="A26:AB26"/>
    <mergeCell ref="A61:D63"/>
    <mergeCell ref="H61:H62"/>
    <mergeCell ref="L61:L62"/>
    <mergeCell ref="P61:P62"/>
    <mergeCell ref="T61:T62"/>
    <mergeCell ref="Y62:AA62"/>
    <mergeCell ref="AC62:AF63"/>
    <mergeCell ref="E63:K63"/>
    <mergeCell ref="M63:S63"/>
    <mergeCell ref="AC60:AF60"/>
    <mergeCell ref="X61:X62"/>
    <mergeCell ref="AB61:AB62"/>
    <mergeCell ref="U63:AA63"/>
    <mergeCell ref="AG62:AG63"/>
    <mergeCell ref="B65:M65"/>
    <mergeCell ref="A1:AG1"/>
    <mergeCell ref="A2:AG2"/>
    <mergeCell ref="A3:AG3"/>
    <mergeCell ref="A4:AG4"/>
    <mergeCell ref="A5:AG5"/>
    <mergeCell ref="A6:AG6"/>
    <mergeCell ref="A7:AG7"/>
    <mergeCell ref="A8:AG8"/>
    <mergeCell ref="A11:AF11"/>
    <mergeCell ref="E62:G62"/>
    <mergeCell ref="I62:K62"/>
    <mergeCell ref="M62:O62"/>
    <mergeCell ref="Q62:S62"/>
    <mergeCell ref="U62:W62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JAP_naucz ST</vt:lpstr>
      <vt:lpstr>JAP_tr ST</vt:lpstr>
      <vt:lpstr>'JAP_naucz ST'!Obszar_wydruku</vt:lpstr>
      <vt:lpstr>'JAP_tr ST'!Obszar_wydruku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Bogna Ferensztajn</dc:creator>
  <cp:lastModifiedBy>Monika Kopeć</cp:lastModifiedBy>
  <cp:revision/>
  <cp:lastPrinted>2020-07-22T09:57:47Z</cp:lastPrinted>
  <dcterms:created xsi:type="dcterms:W3CDTF">2007-09-02T18:22:54Z</dcterms:created>
  <dcterms:modified xsi:type="dcterms:W3CDTF">2023-02-14T09:23:37Z</dcterms:modified>
</cp:coreProperties>
</file>